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1 Mis Documentos\Z1 Informatica\3 Excel\04 Mis Casos\G Funciones Excel\"/>
    </mc:Choice>
  </mc:AlternateContent>
  <bookViews>
    <workbookView xWindow="0" yWindow="0" windowWidth="19200" windowHeight="11595" tabRatio="734" firstSheet="8" activeTab="12"/>
  </bookViews>
  <sheets>
    <sheet name="Ejercicios Básicos" sheetId="12" r:id="rId1"/>
    <sheet name="Antiguedad camion" sheetId="13" r:id="rId2"/>
    <sheet name="Edad empleados" sheetId="14" r:id="rId3"/>
    <sheet name="Preguntas cortas" sheetId="15" r:id="rId4"/>
    <sheet name="Demanda de Oro" sheetId="17" r:id="rId5"/>
    <sheet name="Amortizacion de flota" sheetId="19" r:id="rId6"/>
    <sheet name="Hras Semana Empleado" sheetId="20" r:id="rId7"/>
    <sheet name="Sumando Horas" sheetId="23" r:id="rId8"/>
    <sheet name="Promedio de montaje" sheetId="21" r:id="rId9"/>
    <sheet name="SIFECHA" sheetId="16" r:id="rId10"/>
    <sheet name="horas por dinero" sheetId="24" r:id="rId11"/>
    <sheet name="Vcto en dia habil" sheetId="25" r:id="rId12"/>
    <sheet name="Dias transcurridos y restantes" sheetId="26" r:id="rId13"/>
  </sheets>
  <definedNames>
    <definedName name="Feriados">'Vcto en dia habil'!$F$6:$F$10</definedName>
    <definedName name="rngSemana">'Vcto en dia habil'!$G$14:$G$20</definedName>
  </definedNames>
  <calcPr calcId="152511"/>
</workbook>
</file>

<file path=xl/calcChain.xml><?xml version="1.0" encoding="utf-8"?>
<calcChain xmlns="http://schemas.openxmlformats.org/spreadsheetml/2006/main">
  <c r="E8" i="26" l="1"/>
  <c r="G9" i="26"/>
  <c r="E9" i="26"/>
  <c r="B10" i="26"/>
  <c r="E11" i="26" s="1"/>
  <c r="G8" i="26"/>
  <c r="E12" i="26" l="1"/>
  <c r="G12" i="26"/>
  <c r="G11" i="26"/>
  <c r="C19" i="25"/>
  <c r="D19" i="25" s="1"/>
  <c r="C18" i="25"/>
  <c r="D18" i="25" s="1"/>
  <c r="D17" i="25"/>
  <c r="G10" i="25" l="1"/>
  <c r="G9" i="25"/>
  <c r="G8" i="25"/>
  <c r="G7" i="25"/>
  <c r="G6" i="25"/>
  <c r="C10" i="25"/>
  <c r="D10" i="25" s="1"/>
  <c r="C9" i="25"/>
  <c r="D9" i="25" s="1"/>
  <c r="D8" i="25"/>
  <c r="D12" i="24" l="1"/>
  <c r="D13" i="24"/>
  <c r="D10" i="24"/>
  <c r="I29" i="24"/>
  <c r="I28" i="24"/>
  <c r="I27" i="24"/>
  <c r="I26" i="24"/>
  <c r="I25" i="24"/>
  <c r="D29" i="24"/>
  <c r="D28" i="24"/>
  <c r="D27" i="24"/>
  <c r="D26" i="24"/>
  <c r="D25" i="24"/>
  <c r="D9" i="24"/>
  <c r="D6" i="24"/>
  <c r="D7" i="24"/>
  <c r="D8" i="24"/>
  <c r="D5" i="24"/>
  <c r="E9" i="23" l="1"/>
  <c r="E8" i="23"/>
  <c r="C6" i="23"/>
  <c r="C7" i="23" s="1"/>
  <c r="P50" i="12" l="1"/>
  <c r="P52" i="12"/>
  <c r="P51" i="12"/>
  <c r="N19" i="21" l="1"/>
  <c r="K19" i="21"/>
  <c r="I19" i="21"/>
  <c r="J17" i="21"/>
  <c r="K17" i="21"/>
  <c r="L17" i="21"/>
  <c r="M17" i="21"/>
  <c r="I17" i="21"/>
  <c r="N14" i="21"/>
  <c r="N15" i="21"/>
  <c r="N16" i="21"/>
  <c r="N13" i="21"/>
  <c r="L49" i="12"/>
  <c r="B13" i="20"/>
  <c r="B14" i="20" s="1"/>
  <c r="M44" i="12"/>
  <c r="N46" i="12" s="1"/>
  <c r="M42" i="12"/>
  <c r="S40" i="12"/>
  <c r="Q40" i="12"/>
  <c r="O40" i="12"/>
  <c r="S37" i="12"/>
  <c r="S35" i="12"/>
  <c r="T33" i="12"/>
  <c r="T32" i="12"/>
  <c r="S34" i="12"/>
  <c r="P37" i="12"/>
  <c r="P35" i="12"/>
  <c r="P34" i="12"/>
  <c r="O46" i="12" l="1"/>
  <c r="P46" i="12"/>
  <c r="L50" i="12"/>
  <c r="M38" i="12"/>
  <c r="M37" i="12"/>
  <c r="M36" i="12"/>
  <c r="M35" i="12"/>
  <c r="M34" i="12"/>
  <c r="M33" i="12"/>
  <c r="M32" i="12"/>
  <c r="K38" i="12"/>
  <c r="K37" i="12"/>
  <c r="K35" i="12"/>
  <c r="K34" i="12"/>
  <c r="K36" i="12"/>
  <c r="K33" i="12"/>
  <c r="K32" i="12"/>
  <c r="F12" i="19" l="1"/>
  <c r="E12" i="19"/>
  <c r="F11" i="19"/>
  <c r="E11" i="19"/>
  <c r="F10" i="19"/>
  <c r="E10" i="19"/>
  <c r="F9" i="19"/>
  <c r="E9" i="19"/>
  <c r="F8" i="19"/>
  <c r="E8" i="19"/>
  <c r="F27" i="15"/>
  <c r="E27" i="15"/>
  <c r="G27" i="15" s="1"/>
  <c r="G28" i="15" s="1"/>
  <c r="H451" i="17" l="1"/>
  <c r="I451" i="17" s="1"/>
  <c r="G451" i="17"/>
  <c r="F451" i="17"/>
  <c r="E451" i="17"/>
  <c r="H450" i="17"/>
  <c r="I450" i="17" s="1"/>
  <c r="G450" i="17"/>
  <c r="F450" i="17"/>
  <c r="E450" i="17"/>
  <c r="H449" i="17"/>
  <c r="I449" i="17" s="1"/>
  <c r="G449" i="17"/>
  <c r="F449" i="17"/>
  <c r="E449" i="17"/>
  <c r="H448" i="17"/>
  <c r="I448" i="17" s="1"/>
  <c r="G448" i="17"/>
  <c r="F448" i="17"/>
  <c r="E448" i="17"/>
  <c r="H447" i="17"/>
  <c r="I447" i="17" s="1"/>
  <c r="G447" i="17"/>
  <c r="F447" i="17"/>
  <c r="E447" i="17"/>
  <c r="H446" i="17"/>
  <c r="I446" i="17" s="1"/>
  <c r="G446" i="17"/>
  <c r="F446" i="17"/>
  <c r="E446" i="17"/>
  <c r="H445" i="17"/>
  <c r="I445" i="17" s="1"/>
  <c r="G445" i="17"/>
  <c r="F445" i="17"/>
  <c r="E445" i="17"/>
  <c r="H444" i="17"/>
  <c r="I444" i="17" s="1"/>
  <c r="G444" i="17"/>
  <c r="F444" i="17"/>
  <c r="E444" i="17"/>
  <c r="H443" i="17"/>
  <c r="I443" i="17" s="1"/>
  <c r="G443" i="17"/>
  <c r="F443" i="17"/>
  <c r="E443" i="17"/>
  <c r="H442" i="17"/>
  <c r="I442" i="17" s="1"/>
  <c r="G442" i="17"/>
  <c r="F442" i="17"/>
  <c r="E442" i="17"/>
  <c r="H441" i="17"/>
  <c r="I441" i="17" s="1"/>
  <c r="G441" i="17"/>
  <c r="F441" i="17"/>
  <c r="E441" i="17"/>
  <c r="H440" i="17"/>
  <c r="I440" i="17" s="1"/>
  <c r="G440" i="17"/>
  <c r="F440" i="17"/>
  <c r="E440" i="17"/>
  <c r="H439" i="17"/>
  <c r="I439" i="17" s="1"/>
  <c r="G439" i="17"/>
  <c r="F439" i="17"/>
  <c r="E439" i="17"/>
  <c r="H438" i="17"/>
  <c r="I438" i="17" s="1"/>
  <c r="G438" i="17"/>
  <c r="F438" i="17"/>
  <c r="E438" i="17"/>
  <c r="H437" i="17"/>
  <c r="I437" i="17" s="1"/>
  <c r="G437" i="17"/>
  <c r="F437" i="17"/>
  <c r="E437" i="17"/>
  <c r="H436" i="17"/>
  <c r="I436" i="17" s="1"/>
  <c r="G436" i="17"/>
  <c r="F436" i="17"/>
  <c r="E436" i="17"/>
  <c r="H435" i="17"/>
  <c r="I435" i="17" s="1"/>
  <c r="G435" i="17"/>
  <c r="F435" i="17"/>
  <c r="E435" i="17"/>
  <c r="H434" i="17"/>
  <c r="I434" i="17" s="1"/>
  <c r="G434" i="17"/>
  <c r="F434" i="17"/>
  <c r="E434" i="17"/>
  <c r="H433" i="17"/>
  <c r="I433" i="17" s="1"/>
  <c r="G433" i="17"/>
  <c r="F433" i="17"/>
  <c r="E433" i="17"/>
  <c r="H432" i="17"/>
  <c r="I432" i="17" s="1"/>
  <c r="G432" i="17"/>
  <c r="F432" i="17"/>
  <c r="E432" i="17"/>
  <c r="H431" i="17"/>
  <c r="I431" i="17" s="1"/>
  <c r="G431" i="17"/>
  <c r="F431" i="17"/>
  <c r="E431" i="17"/>
  <c r="H430" i="17"/>
  <c r="I430" i="17" s="1"/>
  <c r="G430" i="17"/>
  <c r="F430" i="17"/>
  <c r="E430" i="17"/>
  <c r="H429" i="17"/>
  <c r="I429" i="17" s="1"/>
  <c r="G429" i="17"/>
  <c r="F429" i="17"/>
  <c r="E429" i="17"/>
  <c r="H428" i="17"/>
  <c r="I428" i="17" s="1"/>
  <c r="G428" i="17"/>
  <c r="F428" i="17"/>
  <c r="E428" i="17"/>
  <c r="H427" i="17"/>
  <c r="I427" i="17" s="1"/>
  <c r="G427" i="17"/>
  <c r="F427" i="17"/>
  <c r="E427" i="17"/>
  <c r="H426" i="17"/>
  <c r="I426" i="17" s="1"/>
  <c r="G426" i="17"/>
  <c r="F426" i="17"/>
  <c r="E426" i="17"/>
  <c r="H425" i="17"/>
  <c r="I425" i="17" s="1"/>
  <c r="G425" i="17"/>
  <c r="F425" i="17"/>
  <c r="E425" i="17"/>
  <c r="H424" i="17"/>
  <c r="I424" i="17" s="1"/>
  <c r="G424" i="17"/>
  <c r="F424" i="17"/>
  <c r="E424" i="17"/>
  <c r="H423" i="17"/>
  <c r="I423" i="17" s="1"/>
  <c r="G423" i="17"/>
  <c r="F423" i="17"/>
  <c r="E423" i="17"/>
  <c r="H422" i="17"/>
  <c r="I422" i="17" s="1"/>
  <c r="G422" i="17"/>
  <c r="F422" i="17"/>
  <c r="E422" i="17"/>
  <c r="H421" i="17"/>
  <c r="I421" i="17" s="1"/>
  <c r="G421" i="17"/>
  <c r="F421" i="17"/>
  <c r="E421" i="17"/>
  <c r="H420" i="17"/>
  <c r="I420" i="17" s="1"/>
  <c r="G420" i="17"/>
  <c r="F420" i="17"/>
  <c r="E420" i="17"/>
  <c r="H419" i="17"/>
  <c r="I419" i="17" s="1"/>
  <c r="G419" i="17"/>
  <c r="F419" i="17"/>
  <c r="E419" i="17"/>
  <c r="H418" i="17"/>
  <c r="I418" i="17" s="1"/>
  <c r="G418" i="17"/>
  <c r="F418" i="17"/>
  <c r="E418" i="17"/>
  <c r="H417" i="17"/>
  <c r="I417" i="17" s="1"/>
  <c r="G417" i="17"/>
  <c r="F417" i="17"/>
  <c r="E417" i="17"/>
  <c r="H416" i="17"/>
  <c r="I416" i="17" s="1"/>
  <c r="G416" i="17"/>
  <c r="F416" i="17"/>
  <c r="E416" i="17"/>
  <c r="H415" i="17"/>
  <c r="I415" i="17" s="1"/>
  <c r="G415" i="17"/>
  <c r="F415" i="17"/>
  <c r="E415" i="17"/>
  <c r="H414" i="17"/>
  <c r="I414" i="17" s="1"/>
  <c r="G414" i="17"/>
  <c r="F414" i="17"/>
  <c r="E414" i="17"/>
  <c r="H413" i="17"/>
  <c r="I413" i="17" s="1"/>
  <c r="G413" i="17"/>
  <c r="F413" i="17"/>
  <c r="E413" i="17"/>
  <c r="H412" i="17"/>
  <c r="I412" i="17" s="1"/>
  <c r="G412" i="17"/>
  <c r="F412" i="17"/>
  <c r="E412" i="17"/>
  <c r="H411" i="17"/>
  <c r="I411" i="17" s="1"/>
  <c r="G411" i="17"/>
  <c r="F411" i="17"/>
  <c r="E411" i="17"/>
  <c r="H410" i="17"/>
  <c r="I410" i="17" s="1"/>
  <c r="G410" i="17"/>
  <c r="F410" i="17"/>
  <c r="E410" i="17"/>
  <c r="H409" i="17"/>
  <c r="I409" i="17" s="1"/>
  <c r="G409" i="17"/>
  <c r="F409" i="17"/>
  <c r="E409" i="17"/>
  <c r="H408" i="17"/>
  <c r="I408" i="17" s="1"/>
  <c r="G408" i="17"/>
  <c r="F408" i="17"/>
  <c r="E408" i="17"/>
  <c r="H407" i="17"/>
  <c r="I407" i="17" s="1"/>
  <c r="G407" i="17"/>
  <c r="F407" i="17"/>
  <c r="E407" i="17"/>
  <c r="H406" i="17"/>
  <c r="I406" i="17" s="1"/>
  <c r="G406" i="17"/>
  <c r="F406" i="17"/>
  <c r="E406" i="17"/>
  <c r="H405" i="17"/>
  <c r="I405" i="17" s="1"/>
  <c r="G405" i="17"/>
  <c r="F405" i="17"/>
  <c r="E405" i="17"/>
  <c r="H404" i="17"/>
  <c r="I404" i="17" s="1"/>
  <c r="G404" i="17"/>
  <c r="F404" i="17"/>
  <c r="E404" i="17"/>
  <c r="H403" i="17"/>
  <c r="I403" i="17" s="1"/>
  <c r="G403" i="17"/>
  <c r="F403" i="17"/>
  <c r="E403" i="17"/>
  <c r="H402" i="17"/>
  <c r="I402" i="17" s="1"/>
  <c r="G402" i="17"/>
  <c r="F402" i="17"/>
  <c r="E402" i="17"/>
  <c r="H401" i="17"/>
  <c r="I401" i="17" s="1"/>
  <c r="G401" i="17"/>
  <c r="F401" i="17"/>
  <c r="E401" i="17"/>
  <c r="H400" i="17"/>
  <c r="I400" i="17" s="1"/>
  <c r="G400" i="17"/>
  <c r="F400" i="17"/>
  <c r="E400" i="17"/>
  <c r="H399" i="17"/>
  <c r="I399" i="17" s="1"/>
  <c r="G399" i="17"/>
  <c r="F399" i="17"/>
  <c r="E399" i="17"/>
  <c r="H398" i="17"/>
  <c r="I398" i="17" s="1"/>
  <c r="G398" i="17"/>
  <c r="F398" i="17"/>
  <c r="E398" i="17"/>
  <c r="H397" i="17"/>
  <c r="I397" i="17" s="1"/>
  <c r="G397" i="17"/>
  <c r="F397" i="17"/>
  <c r="E397" i="17"/>
  <c r="H396" i="17"/>
  <c r="I396" i="17" s="1"/>
  <c r="G396" i="17"/>
  <c r="F396" i="17"/>
  <c r="E396" i="17"/>
  <c r="H395" i="17"/>
  <c r="I395" i="17" s="1"/>
  <c r="G395" i="17"/>
  <c r="F395" i="17"/>
  <c r="E395" i="17"/>
  <c r="H394" i="17"/>
  <c r="I394" i="17" s="1"/>
  <c r="G394" i="17"/>
  <c r="F394" i="17"/>
  <c r="E394" i="17"/>
  <c r="H393" i="17"/>
  <c r="I393" i="17" s="1"/>
  <c r="G393" i="17"/>
  <c r="F393" i="17"/>
  <c r="E393" i="17"/>
  <c r="H392" i="17"/>
  <c r="I392" i="17" s="1"/>
  <c r="G392" i="17"/>
  <c r="F392" i="17"/>
  <c r="E392" i="17"/>
  <c r="H391" i="17"/>
  <c r="I391" i="17" s="1"/>
  <c r="G391" i="17"/>
  <c r="F391" i="17"/>
  <c r="E391" i="17"/>
  <c r="H390" i="17"/>
  <c r="I390" i="17" s="1"/>
  <c r="G390" i="17"/>
  <c r="F390" i="17"/>
  <c r="E390" i="17"/>
  <c r="H389" i="17"/>
  <c r="I389" i="17" s="1"/>
  <c r="G389" i="17"/>
  <c r="F389" i="17"/>
  <c r="E389" i="17"/>
  <c r="H388" i="17"/>
  <c r="I388" i="17" s="1"/>
  <c r="G388" i="17"/>
  <c r="F388" i="17"/>
  <c r="E388" i="17"/>
  <c r="H387" i="17"/>
  <c r="I387" i="17" s="1"/>
  <c r="G387" i="17"/>
  <c r="F387" i="17"/>
  <c r="E387" i="17"/>
  <c r="H386" i="17"/>
  <c r="I386" i="17" s="1"/>
  <c r="G386" i="17"/>
  <c r="F386" i="17"/>
  <c r="E386" i="17"/>
  <c r="H385" i="17"/>
  <c r="I385" i="17" s="1"/>
  <c r="G385" i="17"/>
  <c r="F385" i="17"/>
  <c r="E385" i="17"/>
  <c r="H384" i="17"/>
  <c r="I384" i="17" s="1"/>
  <c r="G384" i="17"/>
  <c r="F384" i="17"/>
  <c r="E384" i="17"/>
  <c r="H383" i="17"/>
  <c r="I383" i="17" s="1"/>
  <c r="G383" i="17"/>
  <c r="F383" i="17"/>
  <c r="E383" i="17"/>
  <c r="H382" i="17"/>
  <c r="I382" i="17" s="1"/>
  <c r="G382" i="17"/>
  <c r="F382" i="17"/>
  <c r="E382" i="17"/>
  <c r="H381" i="17"/>
  <c r="I381" i="17" s="1"/>
  <c r="G381" i="17"/>
  <c r="F381" i="17"/>
  <c r="E381" i="17"/>
  <c r="H380" i="17"/>
  <c r="I380" i="17" s="1"/>
  <c r="G380" i="17"/>
  <c r="F380" i="17"/>
  <c r="E380" i="17"/>
  <c r="H379" i="17"/>
  <c r="I379" i="17" s="1"/>
  <c r="G379" i="17"/>
  <c r="F379" i="17"/>
  <c r="E379" i="17"/>
  <c r="H378" i="17"/>
  <c r="I378" i="17" s="1"/>
  <c r="G378" i="17"/>
  <c r="F378" i="17"/>
  <c r="E378" i="17"/>
  <c r="H377" i="17"/>
  <c r="I377" i="17" s="1"/>
  <c r="G377" i="17"/>
  <c r="F377" i="17"/>
  <c r="E377" i="17"/>
  <c r="H376" i="17"/>
  <c r="I376" i="17" s="1"/>
  <c r="G376" i="17"/>
  <c r="F376" i="17"/>
  <c r="E376" i="17"/>
  <c r="H375" i="17"/>
  <c r="I375" i="17" s="1"/>
  <c r="G375" i="17"/>
  <c r="F375" i="17"/>
  <c r="E375" i="17"/>
  <c r="H374" i="17"/>
  <c r="I374" i="17" s="1"/>
  <c r="G374" i="17"/>
  <c r="F374" i="17"/>
  <c r="E374" i="17"/>
  <c r="H373" i="17"/>
  <c r="I373" i="17" s="1"/>
  <c r="G373" i="17"/>
  <c r="F373" i="17"/>
  <c r="E373" i="17"/>
  <c r="H372" i="17"/>
  <c r="I372" i="17" s="1"/>
  <c r="G372" i="17"/>
  <c r="F372" i="17"/>
  <c r="E372" i="17"/>
  <c r="H371" i="17"/>
  <c r="I371" i="17" s="1"/>
  <c r="G371" i="17"/>
  <c r="F371" i="17"/>
  <c r="E371" i="17"/>
  <c r="H370" i="17"/>
  <c r="I370" i="17" s="1"/>
  <c r="G370" i="17"/>
  <c r="F370" i="17"/>
  <c r="E370" i="17"/>
  <c r="H369" i="17"/>
  <c r="I369" i="17" s="1"/>
  <c r="G369" i="17"/>
  <c r="F369" i="17"/>
  <c r="E369" i="17"/>
  <c r="H368" i="17"/>
  <c r="I368" i="17" s="1"/>
  <c r="G368" i="17"/>
  <c r="F368" i="17"/>
  <c r="E368" i="17"/>
  <c r="H367" i="17"/>
  <c r="I367" i="17" s="1"/>
  <c r="G367" i="17"/>
  <c r="F367" i="17"/>
  <c r="E367" i="17"/>
  <c r="H366" i="17"/>
  <c r="I366" i="17" s="1"/>
  <c r="G366" i="17"/>
  <c r="F366" i="17"/>
  <c r="E366" i="17"/>
  <c r="H365" i="17"/>
  <c r="I365" i="17" s="1"/>
  <c r="G365" i="17"/>
  <c r="F365" i="17"/>
  <c r="E365" i="17"/>
  <c r="H364" i="17"/>
  <c r="I364" i="17" s="1"/>
  <c r="G364" i="17"/>
  <c r="F364" i="17"/>
  <c r="E364" i="17"/>
  <c r="H363" i="17"/>
  <c r="I363" i="17" s="1"/>
  <c r="G363" i="17"/>
  <c r="F363" i="17"/>
  <c r="E363" i="17"/>
  <c r="H362" i="17"/>
  <c r="I362" i="17" s="1"/>
  <c r="G362" i="17"/>
  <c r="F362" i="17"/>
  <c r="E362" i="17"/>
  <c r="H361" i="17"/>
  <c r="I361" i="17" s="1"/>
  <c r="G361" i="17"/>
  <c r="F361" i="17"/>
  <c r="E361" i="17"/>
  <c r="H360" i="17"/>
  <c r="I360" i="17" s="1"/>
  <c r="G360" i="17"/>
  <c r="F360" i="17"/>
  <c r="E360" i="17"/>
  <c r="H359" i="17"/>
  <c r="I359" i="17" s="1"/>
  <c r="G359" i="17"/>
  <c r="F359" i="17"/>
  <c r="E359" i="17"/>
  <c r="H358" i="17"/>
  <c r="I358" i="17" s="1"/>
  <c r="G358" i="17"/>
  <c r="F358" i="17"/>
  <c r="E358" i="17"/>
  <c r="H357" i="17"/>
  <c r="I357" i="17" s="1"/>
  <c r="G357" i="17"/>
  <c r="F357" i="17"/>
  <c r="E357" i="17"/>
  <c r="H356" i="17"/>
  <c r="I356" i="17" s="1"/>
  <c r="G356" i="17"/>
  <c r="F356" i="17"/>
  <c r="E356" i="17"/>
  <c r="H355" i="17"/>
  <c r="I355" i="17" s="1"/>
  <c r="G355" i="17"/>
  <c r="F355" i="17"/>
  <c r="E355" i="17"/>
  <c r="H354" i="17"/>
  <c r="I354" i="17" s="1"/>
  <c r="G354" i="17"/>
  <c r="F354" i="17"/>
  <c r="E354" i="17"/>
  <c r="H353" i="17"/>
  <c r="I353" i="17" s="1"/>
  <c r="G353" i="17"/>
  <c r="F353" i="17"/>
  <c r="E353" i="17"/>
  <c r="H352" i="17"/>
  <c r="I352" i="17" s="1"/>
  <c r="G352" i="17"/>
  <c r="F352" i="17"/>
  <c r="E352" i="17"/>
  <c r="H351" i="17"/>
  <c r="I351" i="17" s="1"/>
  <c r="G351" i="17"/>
  <c r="F351" i="17"/>
  <c r="E351" i="17"/>
  <c r="H350" i="17"/>
  <c r="I350" i="17" s="1"/>
  <c r="G350" i="17"/>
  <c r="F350" i="17"/>
  <c r="E350" i="17"/>
  <c r="H349" i="17"/>
  <c r="I349" i="17" s="1"/>
  <c r="G349" i="17"/>
  <c r="F349" i="17"/>
  <c r="E349" i="17"/>
  <c r="H348" i="17"/>
  <c r="I348" i="17" s="1"/>
  <c r="G348" i="17"/>
  <c r="F348" i="17"/>
  <c r="E348" i="17"/>
  <c r="H347" i="17"/>
  <c r="I347" i="17" s="1"/>
  <c r="G347" i="17"/>
  <c r="F347" i="17"/>
  <c r="E347" i="17"/>
  <c r="H346" i="17"/>
  <c r="I346" i="17" s="1"/>
  <c r="G346" i="17"/>
  <c r="F346" i="17"/>
  <c r="E346" i="17"/>
  <c r="H345" i="17"/>
  <c r="I345" i="17" s="1"/>
  <c r="G345" i="17"/>
  <c r="F345" i="17"/>
  <c r="E345" i="17"/>
  <c r="H344" i="17"/>
  <c r="I344" i="17" s="1"/>
  <c r="G344" i="17"/>
  <c r="F344" i="17"/>
  <c r="E344" i="17"/>
  <c r="H343" i="17"/>
  <c r="I343" i="17" s="1"/>
  <c r="G343" i="17"/>
  <c r="F343" i="17"/>
  <c r="E343" i="17"/>
  <c r="H342" i="17"/>
  <c r="I342" i="17" s="1"/>
  <c r="G342" i="17"/>
  <c r="F342" i="17"/>
  <c r="E342" i="17"/>
  <c r="H341" i="17"/>
  <c r="I341" i="17" s="1"/>
  <c r="G341" i="17"/>
  <c r="F341" i="17"/>
  <c r="E341" i="17"/>
  <c r="H340" i="17"/>
  <c r="I340" i="17" s="1"/>
  <c r="G340" i="17"/>
  <c r="F340" i="17"/>
  <c r="E340" i="17"/>
  <c r="H339" i="17"/>
  <c r="I339" i="17" s="1"/>
  <c r="G339" i="17"/>
  <c r="F339" i="17"/>
  <c r="E339" i="17"/>
  <c r="H338" i="17"/>
  <c r="I338" i="17" s="1"/>
  <c r="G338" i="17"/>
  <c r="F338" i="17"/>
  <c r="E338" i="17"/>
  <c r="H337" i="17"/>
  <c r="I337" i="17" s="1"/>
  <c r="G337" i="17"/>
  <c r="F337" i="17"/>
  <c r="E337" i="17"/>
  <c r="H336" i="17"/>
  <c r="I336" i="17" s="1"/>
  <c r="G336" i="17"/>
  <c r="F336" i="17"/>
  <c r="E336" i="17"/>
  <c r="H335" i="17"/>
  <c r="I335" i="17" s="1"/>
  <c r="G335" i="17"/>
  <c r="F335" i="17"/>
  <c r="E335" i="17"/>
  <c r="H334" i="17"/>
  <c r="I334" i="17" s="1"/>
  <c r="G334" i="17"/>
  <c r="F334" i="17"/>
  <c r="E334" i="17"/>
  <c r="H333" i="17"/>
  <c r="I333" i="17" s="1"/>
  <c r="G333" i="17"/>
  <c r="F333" i="17"/>
  <c r="E333" i="17"/>
  <c r="H332" i="17"/>
  <c r="I332" i="17" s="1"/>
  <c r="G332" i="17"/>
  <c r="F332" i="17"/>
  <c r="E332" i="17"/>
  <c r="H331" i="17"/>
  <c r="I331" i="17" s="1"/>
  <c r="G331" i="17"/>
  <c r="F331" i="17"/>
  <c r="E331" i="17"/>
  <c r="H330" i="17"/>
  <c r="I330" i="17" s="1"/>
  <c r="G330" i="17"/>
  <c r="F330" i="17"/>
  <c r="E330" i="17"/>
  <c r="H329" i="17"/>
  <c r="I329" i="17" s="1"/>
  <c r="G329" i="17"/>
  <c r="F329" i="17"/>
  <c r="E329" i="17"/>
  <c r="H328" i="17"/>
  <c r="I328" i="17" s="1"/>
  <c r="G328" i="17"/>
  <c r="F328" i="17"/>
  <c r="E328" i="17"/>
  <c r="H327" i="17"/>
  <c r="I327" i="17" s="1"/>
  <c r="G327" i="17"/>
  <c r="F327" i="17"/>
  <c r="E327" i="17"/>
  <c r="H326" i="17"/>
  <c r="I326" i="17" s="1"/>
  <c r="G326" i="17"/>
  <c r="F326" i="17"/>
  <c r="E326" i="17"/>
  <c r="H325" i="17"/>
  <c r="I325" i="17" s="1"/>
  <c r="G325" i="17"/>
  <c r="F325" i="17"/>
  <c r="E325" i="17"/>
  <c r="H324" i="17"/>
  <c r="I324" i="17" s="1"/>
  <c r="G324" i="17"/>
  <c r="F324" i="17"/>
  <c r="E324" i="17"/>
  <c r="H323" i="17"/>
  <c r="I323" i="17" s="1"/>
  <c r="G323" i="17"/>
  <c r="F323" i="17"/>
  <c r="E323" i="17"/>
  <c r="H322" i="17"/>
  <c r="I322" i="17" s="1"/>
  <c r="G322" i="17"/>
  <c r="F322" i="17"/>
  <c r="E322" i="17"/>
  <c r="H321" i="17"/>
  <c r="I321" i="17" s="1"/>
  <c r="G321" i="17"/>
  <c r="F321" i="17"/>
  <c r="E321" i="17"/>
  <c r="H320" i="17"/>
  <c r="I320" i="17" s="1"/>
  <c r="G320" i="17"/>
  <c r="F320" i="17"/>
  <c r="E320" i="17"/>
  <c r="H319" i="17"/>
  <c r="I319" i="17" s="1"/>
  <c r="G319" i="17"/>
  <c r="F319" i="17"/>
  <c r="E319" i="17"/>
  <c r="H318" i="17"/>
  <c r="I318" i="17" s="1"/>
  <c r="G318" i="17"/>
  <c r="F318" i="17"/>
  <c r="E318" i="17"/>
  <c r="H317" i="17"/>
  <c r="I317" i="17" s="1"/>
  <c r="G317" i="17"/>
  <c r="F317" i="17"/>
  <c r="E317" i="17"/>
  <c r="H316" i="17"/>
  <c r="I316" i="17" s="1"/>
  <c r="G316" i="17"/>
  <c r="F316" i="17"/>
  <c r="E316" i="17"/>
  <c r="H315" i="17"/>
  <c r="I315" i="17" s="1"/>
  <c r="G315" i="17"/>
  <c r="F315" i="17"/>
  <c r="E315" i="17"/>
  <c r="H314" i="17"/>
  <c r="I314" i="17" s="1"/>
  <c r="G314" i="17"/>
  <c r="F314" i="17"/>
  <c r="E314" i="17"/>
  <c r="H313" i="17"/>
  <c r="I313" i="17" s="1"/>
  <c r="G313" i="17"/>
  <c r="F313" i="17"/>
  <c r="E313" i="17"/>
  <c r="H312" i="17"/>
  <c r="I312" i="17" s="1"/>
  <c r="G312" i="17"/>
  <c r="F312" i="17"/>
  <c r="E312" i="17"/>
  <c r="H311" i="17"/>
  <c r="I311" i="17" s="1"/>
  <c r="G311" i="17"/>
  <c r="F311" i="17"/>
  <c r="E311" i="17"/>
  <c r="H310" i="17"/>
  <c r="I310" i="17" s="1"/>
  <c r="G310" i="17"/>
  <c r="F310" i="17"/>
  <c r="E310" i="17"/>
  <c r="H309" i="17"/>
  <c r="I309" i="17" s="1"/>
  <c r="G309" i="17"/>
  <c r="F309" i="17"/>
  <c r="E309" i="17"/>
  <c r="H308" i="17"/>
  <c r="I308" i="17" s="1"/>
  <c r="G308" i="17"/>
  <c r="F308" i="17"/>
  <c r="E308" i="17"/>
  <c r="H307" i="17"/>
  <c r="I307" i="17" s="1"/>
  <c r="G307" i="17"/>
  <c r="F307" i="17"/>
  <c r="E307" i="17"/>
  <c r="H306" i="17"/>
  <c r="I306" i="17" s="1"/>
  <c r="G306" i="17"/>
  <c r="F306" i="17"/>
  <c r="E306" i="17"/>
  <c r="H305" i="17"/>
  <c r="I305" i="17" s="1"/>
  <c r="G305" i="17"/>
  <c r="F305" i="17"/>
  <c r="E305" i="17"/>
  <c r="H304" i="17"/>
  <c r="I304" i="17" s="1"/>
  <c r="G304" i="17"/>
  <c r="F304" i="17"/>
  <c r="E304" i="17"/>
  <c r="H303" i="17"/>
  <c r="I303" i="17" s="1"/>
  <c r="G303" i="17"/>
  <c r="F303" i="17"/>
  <c r="E303" i="17"/>
  <c r="H302" i="17"/>
  <c r="I302" i="17" s="1"/>
  <c r="G302" i="17"/>
  <c r="F302" i="17"/>
  <c r="E302" i="17"/>
  <c r="H301" i="17"/>
  <c r="I301" i="17" s="1"/>
  <c r="G301" i="17"/>
  <c r="F301" i="17"/>
  <c r="E301" i="17"/>
  <c r="H300" i="17"/>
  <c r="I300" i="17" s="1"/>
  <c r="G300" i="17"/>
  <c r="F300" i="17"/>
  <c r="E300" i="17"/>
  <c r="H299" i="17"/>
  <c r="I299" i="17" s="1"/>
  <c r="G299" i="17"/>
  <c r="F299" i="17"/>
  <c r="E299" i="17"/>
  <c r="H298" i="17"/>
  <c r="I298" i="17" s="1"/>
  <c r="G298" i="17"/>
  <c r="F298" i="17"/>
  <c r="E298" i="17"/>
  <c r="H297" i="17"/>
  <c r="I297" i="17" s="1"/>
  <c r="G297" i="17"/>
  <c r="F297" i="17"/>
  <c r="E297" i="17"/>
  <c r="H296" i="17"/>
  <c r="I296" i="17" s="1"/>
  <c r="G296" i="17"/>
  <c r="F296" i="17"/>
  <c r="E296" i="17"/>
  <c r="H295" i="17"/>
  <c r="I295" i="17" s="1"/>
  <c r="G295" i="17"/>
  <c r="F295" i="17"/>
  <c r="E295" i="17"/>
  <c r="H294" i="17"/>
  <c r="I294" i="17" s="1"/>
  <c r="G294" i="17"/>
  <c r="F294" i="17"/>
  <c r="E294" i="17"/>
  <c r="H293" i="17"/>
  <c r="I293" i="17" s="1"/>
  <c r="G293" i="17"/>
  <c r="F293" i="17"/>
  <c r="E293" i="17"/>
  <c r="H292" i="17"/>
  <c r="I292" i="17" s="1"/>
  <c r="G292" i="17"/>
  <c r="F292" i="17"/>
  <c r="E292" i="17"/>
  <c r="H291" i="17"/>
  <c r="I291" i="17" s="1"/>
  <c r="G291" i="17"/>
  <c r="F291" i="17"/>
  <c r="E291" i="17"/>
  <c r="H290" i="17"/>
  <c r="I290" i="17" s="1"/>
  <c r="G290" i="17"/>
  <c r="F290" i="17"/>
  <c r="E290" i="17"/>
  <c r="H289" i="17"/>
  <c r="I289" i="17" s="1"/>
  <c r="G289" i="17"/>
  <c r="F289" i="17"/>
  <c r="E289" i="17"/>
  <c r="H288" i="17"/>
  <c r="I288" i="17" s="1"/>
  <c r="G288" i="17"/>
  <c r="F288" i="17"/>
  <c r="E288" i="17"/>
  <c r="H287" i="17"/>
  <c r="I287" i="17" s="1"/>
  <c r="G287" i="17"/>
  <c r="F287" i="17"/>
  <c r="E287" i="17"/>
  <c r="H286" i="17"/>
  <c r="I286" i="17" s="1"/>
  <c r="G286" i="17"/>
  <c r="F286" i="17"/>
  <c r="E286" i="17"/>
  <c r="H285" i="17"/>
  <c r="I285" i="17" s="1"/>
  <c r="G285" i="17"/>
  <c r="F285" i="17"/>
  <c r="E285" i="17"/>
  <c r="H284" i="17"/>
  <c r="I284" i="17" s="1"/>
  <c r="G284" i="17"/>
  <c r="F284" i="17"/>
  <c r="E284" i="17"/>
  <c r="H283" i="17"/>
  <c r="I283" i="17" s="1"/>
  <c r="G283" i="17"/>
  <c r="F283" i="17"/>
  <c r="E283" i="17"/>
  <c r="H282" i="17"/>
  <c r="I282" i="17" s="1"/>
  <c r="G282" i="17"/>
  <c r="F282" i="17"/>
  <c r="E282" i="17"/>
  <c r="H281" i="17"/>
  <c r="I281" i="17" s="1"/>
  <c r="G281" i="17"/>
  <c r="F281" i="17"/>
  <c r="E281" i="17"/>
  <c r="H280" i="17"/>
  <c r="I280" i="17" s="1"/>
  <c r="G280" i="17"/>
  <c r="F280" i="17"/>
  <c r="E280" i="17"/>
  <c r="H279" i="17"/>
  <c r="I279" i="17" s="1"/>
  <c r="G279" i="17"/>
  <c r="F279" i="17"/>
  <c r="E279" i="17"/>
  <c r="H278" i="17"/>
  <c r="I278" i="17" s="1"/>
  <c r="G278" i="17"/>
  <c r="F278" i="17"/>
  <c r="E278" i="17"/>
  <c r="H277" i="17"/>
  <c r="I277" i="17" s="1"/>
  <c r="G277" i="17"/>
  <c r="F277" i="17"/>
  <c r="E277" i="17"/>
  <c r="H276" i="17"/>
  <c r="I276" i="17" s="1"/>
  <c r="G276" i="17"/>
  <c r="F276" i="17"/>
  <c r="E276" i="17"/>
  <c r="H275" i="17"/>
  <c r="I275" i="17" s="1"/>
  <c r="G275" i="17"/>
  <c r="F275" i="17"/>
  <c r="E275" i="17"/>
  <c r="H274" i="17"/>
  <c r="I274" i="17" s="1"/>
  <c r="G274" i="17"/>
  <c r="F274" i="17"/>
  <c r="E274" i="17"/>
  <c r="H273" i="17"/>
  <c r="I273" i="17" s="1"/>
  <c r="G273" i="17"/>
  <c r="F273" i="17"/>
  <c r="E273" i="17"/>
  <c r="H272" i="17"/>
  <c r="I272" i="17" s="1"/>
  <c r="G272" i="17"/>
  <c r="F272" i="17"/>
  <c r="E272" i="17"/>
  <c r="H271" i="17"/>
  <c r="I271" i="17" s="1"/>
  <c r="G271" i="17"/>
  <c r="F271" i="17"/>
  <c r="E271" i="17"/>
  <c r="H270" i="17"/>
  <c r="I270" i="17" s="1"/>
  <c r="G270" i="17"/>
  <c r="F270" i="17"/>
  <c r="E270" i="17"/>
  <c r="H269" i="17"/>
  <c r="I269" i="17" s="1"/>
  <c r="G269" i="17"/>
  <c r="F269" i="17"/>
  <c r="E269" i="17"/>
  <c r="H268" i="17"/>
  <c r="I268" i="17" s="1"/>
  <c r="G268" i="17"/>
  <c r="F268" i="17"/>
  <c r="E268" i="17"/>
  <c r="H267" i="17"/>
  <c r="I267" i="17" s="1"/>
  <c r="G267" i="17"/>
  <c r="F267" i="17"/>
  <c r="E267" i="17"/>
  <c r="H266" i="17"/>
  <c r="I266" i="17" s="1"/>
  <c r="G266" i="17"/>
  <c r="F266" i="17"/>
  <c r="E266" i="17"/>
  <c r="H265" i="17"/>
  <c r="I265" i="17" s="1"/>
  <c r="G265" i="17"/>
  <c r="F265" i="17"/>
  <c r="E265" i="17"/>
  <c r="H264" i="17"/>
  <c r="I264" i="17" s="1"/>
  <c r="G264" i="17"/>
  <c r="F264" i="17"/>
  <c r="E264" i="17"/>
  <c r="H263" i="17"/>
  <c r="I263" i="17" s="1"/>
  <c r="G263" i="17"/>
  <c r="F263" i="17"/>
  <c r="E263" i="17"/>
  <c r="H262" i="17"/>
  <c r="I262" i="17" s="1"/>
  <c r="G262" i="17"/>
  <c r="F262" i="17"/>
  <c r="E262" i="17"/>
  <c r="H261" i="17"/>
  <c r="I261" i="17" s="1"/>
  <c r="G261" i="17"/>
  <c r="F261" i="17"/>
  <c r="E261" i="17"/>
  <c r="H260" i="17"/>
  <c r="I260" i="17" s="1"/>
  <c r="G260" i="17"/>
  <c r="F260" i="17"/>
  <c r="E260" i="17"/>
  <c r="H259" i="17"/>
  <c r="I259" i="17" s="1"/>
  <c r="G259" i="17"/>
  <c r="F259" i="17"/>
  <c r="E259" i="17"/>
  <c r="H258" i="17"/>
  <c r="I258" i="17" s="1"/>
  <c r="G258" i="17"/>
  <c r="F258" i="17"/>
  <c r="E258" i="17"/>
  <c r="H257" i="17"/>
  <c r="I257" i="17" s="1"/>
  <c r="G257" i="17"/>
  <c r="F257" i="17"/>
  <c r="E257" i="17"/>
  <c r="H256" i="17"/>
  <c r="I256" i="17" s="1"/>
  <c r="G256" i="17"/>
  <c r="F256" i="17"/>
  <c r="E256" i="17"/>
  <c r="H255" i="17"/>
  <c r="I255" i="17" s="1"/>
  <c r="G255" i="17"/>
  <c r="F255" i="17"/>
  <c r="E255" i="17"/>
  <c r="H254" i="17"/>
  <c r="I254" i="17" s="1"/>
  <c r="G254" i="17"/>
  <c r="F254" i="17"/>
  <c r="E254" i="17"/>
  <c r="H253" i="17"/>
  <c r="I253" i="17" s="1"/>
  <c r="G253" i="17"/>
  <c r="F253" i="17"/>
  <c r="E253" i="17"/>
  <c r="H252" i="17"/>
  <c r="I252" i="17" s="1"/>
  <c r="G252" i="17"/>
  <c r="F252" i="17"/>
  <c r="E252" i="17"/>
  <c r="H251" i="17"/>
  <c r="I251" i="17" s="1"/>
  <c r="G251" i="17"/>
  <c r="F251" i="17"/>
  <c r="E251" i="17"/>
  <c r="H250" i="17"/>
  <c r="I250" i="17" s="1"/>
  <c r="G250" i="17"/>
  <c r="F250" i="17"/>
  <c r="E250" i="17"/>
  <c r="H249" i="17"/>
  <c r="I249" i="17" s="1"/>
  <c r="G249" i="17"/>
  <c r="F249" i="17"/>
  <c r="E249" i="17"/>
  <c r="H248" i="17"/>
  <c r="I248" i="17" s="1"/>
  <c r="G248" i="17"/>
  <c r="F248" i="17"/>
  <c r="E248" i="17"/>
  <c r="H247" i="17"/>
  <c r="I247" i="17" s="1"/>
  <c r="G247" i="17"/>
  <c r="F247" i="17"/>
  <c r="E247" i="17"/>
  <c r="H246" i="17"/>
  <c r="I246" i="17" s="1"/>
  <c r="G246" i="17"/>
  <c r="F246" i="17"/>
  <c r="E246" i="17"/>
  <c r="H245" i="17"/>
  <c r="I245" i="17" s="1"/>
  <c r="G245" i="17"/>
  <c r="F245" i="17"/>
  <c r="E245" i="17"/>
  <c r="H244" i="17"/>
  <c r="I244" i="17" s="1"/>
  <c r="G244" i="17"/>
  <c r="F244" i="17"/>
  <c r="E244" i="17"/>
  <c r="H243" i="17"/>
  <c r="I243" i="17" s="1"/>
  <c r="G243" i="17"/>
  <c r="F243" i="17"/>
  <c r="E243" i="17"/>
  <c r="H242" i="17"/>
  <c r="I242" i="17" s="1"/>
  <c r="G242" i="17"/>
  <c r="F242" i="17"/>
  <c r="E242" i="17"/>
  <c r="H241" i="17"/>
  <c r="I241" i="17" s="1"/>
  <c r="G241" i="17"/>
  <c r="F241" i="17"/>
  <c r="E241" i="17"/>
  <c r="H240" i="17"/>
  <c r="I240" i="17" s="1"/>
  <c r="G240" i="17"/>
  <c r="F240" i="17"/>
  <c r="E240" i="17"/>
  <c r="H239" i="17"/>
  <c r="I239" i="17" s="1"/>
  <c r="G239" i="17"/>
  <c r="F239" i="17"/>
  <c r="E239" i="17"/>
  <c r="H238" i="17"/>
  <c r="I238" i="17" s="1"/>
  <c r="G238" i="17"/>
  <c r="F238" i="17"/>
  <c r="E238" i="17"/>
  <c r="H237" i="17"/>
  <c r="I237" i="17" s="1"/>
  <c r="G237" i="17"/>
  <c r="F237" i="17"/>
  <c r="E237" i="17"/>
  <c r="H236" i="17"/>
  <c r="I236" i="17" s="1"/>
  <c r="G236" i="17"/>
  <c r="F236" i="17"/>
  <c r="E236" i="17"/>
  <c r="H235" i="17"/>
  <c r="I235" i="17" s="1"/>
  <c r="G235" i="17"/>
  <c r="F235" i="17"/>
  <c r="E235" i="17"/>
  <c r="H234" i="17"/>
  <c r="I234" i="17" s="1"/>
  <c r="G234" i="17"/>
  <c r="F234" i="17"/>
  <c r="E234" i="17"/>
  <c r="H233" i="17"/>
  <c r="I233" i="17" s="1"/>
  <c r="G233" i="17"/>
  <c r="F233" i="17"/>
  <c r="E233" i="17"/>
  <c r="H232" i="17"/>
  <c r="I232" i="17" s="1"/>
  <c r="G232" i="17"/>
  <c r="F232" i="17"/>
  <c r="E232" i="17"/>
  <c r="H231" i="17"/>
  <c r="I231" i="17" s="1"/>
  <c r="G231" i="17"/>
  <c r="F231" i="17"/>
  <c r="E231" i="17"/>
  <c r="H230" i="17"/>
  <c r="I230" i="17" s="1"/>
  <c r="G230" i="17"/>
  <c r="F230" i="17"/>
  <c r="E230" i="17"/>
  <c r="H229" i="17"/>
  <c r="I229" i="17" s="1"/>
  <c r="G229" i="17"/>
  <c r="F229" i="17"/>
  <c r="E229" i="17"/>
  <c r="H228" i="17"/>
  <c r="I228" i="17" s="1"/>
  <c r="G228" i="17"/>
  <c r="F228" i="17"/>
  <c r="E228" i="17"/>
  <c r="H227" i="17"/>
  <c r="I227" i="17" s="1"/>
  <c r="G227" i="17"/>
  <c r="F227" i="17"/>
  <c r="E227" i="17"/>
  <c r="H226" i="17"/>
  <c r="I226" i="17" s="1"/>
  <c r="G226" i="17"/>
  <c r="F226" i="17"/>
  <c r="E226" i="17"/>
  <c r="H225" i="17"/>
  <c r="I225" i="17" s="1"/>
  <c r="G225" i="17"/>
  <c r="F225" i="17"/>
  <c r="E225" i="17"/>
  <c r="H224" i="17"/>
  <c r="I224" i="17" s="1"/>
  <c r="G224" i="17"/>
  <c r="F224" i="17"/>
  <c r="E224" i="17"/>
  <c r="H223" i="17"/>
  <c r="I223" i="17" s="1"/>
  <c r="G223" i="17"/>
  <c r="F223" i="17"/>
  <c r="E223" i="17"/>
  <c r="H222" i="17"/>
  <c r="I222" i="17" s="1"/>
  <c r="G222" i="17"/>
  <c r="F222" i="17"/>
  <c r="E222" i="17"/>
  <c r="H221" i="17"/>
  <c r="I221" i="17" s="1"/>
  <c r="G221" i="17"/>
  <c r="F221" i="17"/>
  <c r="E221" i="17"/>
  <c r="H220" i="17"/>
  <c r="I220" i="17" s="1"/>
  <c r="G220" i="17"/>
  <c r="F220" i="17"/>
  <c r="E220" i="17"/>
  <c r="H219" i="17"/>
  <c r="I219" i="17" s="1"/>
  <c r="G219" i="17"/>
  <c r="F219" i="17"/>
  <c r="E219" i="17"/>
  <c r="H218" i="17"/>
  <c r="I218" i="17" s="1"/>
  <c r="G218" i="17"/>
  <c r="F218" i="17"/>
  <c r="E218" i="17"/>
  <c r="H217" i="17"/>
  <c r="I217" i="17" s="1"/>
  <c r="G217" i="17"/>
  <c r="F217" i="17"/>
  <c r="E217" i="17"/>
  <c r="H216" i="17"/>
  <c r="I216" i="17" s="1"/>
  <c r="G216" i="17"/>
  <c r="F216" i="17"/>
  <c r="E216" i="17"/>
  <c r="H215" i="17"/>
  <c r="I215" i="17" s="1"/>
  <c r="G215" i="17"/>
  <c r="F215" i="17"/>
  <c r="E215" i="17"/>
  <c r="H214" i="17"/>
  <c r="I214" i="17" s="1"/>
  <c r="G214" i="17"/>
  <c r="F214" i="17"/>
  <c r="E214" i="17"/>
  <c r="H213" i="17"/>
  <c r="I213" i="17" s="1"/>
  <c r="G213" i="17"/>
  <c r="F213" i="17"/>
  <c r="E213" i="17"/>
  <c r="H212" i="17"/>
  <c r="I212" i="17" s="1"/>
  <c r="G212" i="17"/>
  <c r="F212" i="17"/>
  <c r="E212" i="17"/>
  <c r="H211" i="17"/>
  <c r="I211" i="17" s="1"/>
  <c r="G211" i="17"/>
  <c r="F211" i="17"/>
  <c r="E211" i="17"/>
  <c r="H210" i="17"/>
  <c r="I210" i="17" s="1"/>
  <c r="G210" i="17"/>
  <c r="F210" i="17"/>
  <c r="E210" i="17"/>
  <c r="H209" i="17"/>
  <c r="I209" i="17" s="1"/>
  <c r="G209" i="17"/>
  <c r="F209" i="17"/>
  <c r="E209" i="17"/>
  <c r="H208" i="17"/>
  <c r="I208" i="17" s="1"/>
  <c r="G208" i="17"/>
  <c r="F208" i="17"/>
  <c r="E208" i="17"/>
  <c r="H207" i="17"/>
  <c r="I207" i="17" s="1"/>
  <c r="G207" i="17"/>
  <c r="F207" i="17"/>
  <c r="E207" i="17"/>
  <c r="H206" i="17"/>
  <c r="I206" i="17" s="1"/>
  <c r="G206" i="17"/>
  <c r="F206" i="17"/>
  <c r="E206" i="17"/>
  <c r="H205" i="17"/>
  <c r="I205" i="17" s="1"/>
  <c r="G205" i="17"/>
  <c r="F205" i="17"/>
  <c r="E205" i="17"/>
  <c r="H204" i="17"/>
  <c r="I204" i="17" s="1"/>
  <c r="G204" i="17"/>
  <c r="F204" i="17"/>
  <c r="E204" i="17"/>
  <c r="H203" i="17"/>
  <c r="I203" i="17" s="1"/>
  <c r="G203" i="17"/>
  <c r="F203" i="17"/>
  <c r="E203" i="17"/>
  <c r="H202" i="17"/>
  <c r="I202" i="17" s="1"/>
  <c r="G202" i="17"/>
  <c r="F202" i="17"/>
  <c r="E202" i="17"/>
  <c r="H201" i="17"/>
  <c r="I201" i="17" s="1"/>
  <c r="G201" i="17"/>
  <c r="F201" i="17"/>
  <c r="E201" i="17"/>
  <c r="H200" i="17"/>
  <c r="I200" i="17" s="1"/>
  <c r="G200" i="17"/>
  <c r="F200" i="17"/>
  <c r="E200" i="17"/>
  <c r="H199" i="17"/>
  <c r="I199" i="17" s="1"/>
  <c r="G199" i="17"/>
  <c r="F199" i="17"/>
  <c r="E199" i="17"/>
  <c r="H198" i="17"/>
  <c r="I198" i="17" s="1"/>
  <c r="G198" i="17"/>
  <c r="F198" i="17"/>
  <c r="E198" i="17"/>
  <c r="H197" i="17"/>
  <c r="I197" i="17" s="1"/>
  <c r="G197" i="17"/>
  <c r="F197" i="17"/>
  <c r="E197" i="17"/>
  <c r="H196" i="17"/>
  <c r="I196" i="17" s="1"/>
  <c r="G196" i="17"/>
  <c r="F196" i="17"/>
  <c r="E196" i="17"/>
  <c r="H195" i="17"/>
  <c r="I195" i="17" s="1"/>
  <c r="G195" i="17"/>
  <c r="F195" i="17"/>
  <c r="E195" i="17"/>
  <c r="H194" i="17"/>
  <c r="I194" i="17" s="1"/>
  <c r="G194" i="17"/>
  <c r="F194" i="17"/>
  <c r="E194" i="17"/>
  <c r="H193" i="17"/>
  <c r="I193" i="17" s="1"/>
  <c r="G193" i="17"/>
  <c r="F193" i="17"/>
  <c r="E193" i="17"/>
  <c r="H192" i="17"/>
  <c r="I192" i="17" s="1"/>
  <c r="G192" i="17"/>
  <c r="F192" i="17"/>
  <c r="E192" i="17"/>
  <c r="H191" i="17"/>
  <c r="I191" i="17" s="1"/>
  <c r="G191" i="17"/>
  <c r="F191" i="17"/>
  <c r="E191" i="17"/>
  <c r="H190" i="17"/>
  <c r="I190" i="17" s="1"/>
  <c r="G190" i="17"/>
  <c r="F190" i="17"/>
  <c r="E190" i="17"/>
  <c r="H189" i="17"/>
  <c r="I189" i="17" s="1"/>
  <c r="G189" i="17"/>
  <c r="F189" i="17"/>
  <c r="E189" i="17"/>
  <c r="H188" i="17"/>
  <c r="I188" i="17" s="1"/>
  <c r="G188" i="17"/>
  <c r="F188" i="17"/>
  <c r="E188" i="17"/>
  <c r="H187" i="17"/>
  <c r="I187" i="17" s="1"/>
  <c r="G187" i="17"/>
  <c r="F187" i="17"/>
  <c r="E187" i="17"/>
  <c r="H186" i="17"/>
  <c r="I186" i="17" s="1"/>
  <c r="G186" i="17"/>
  <c r="F186" i="17"/>
  <c r="E186" i="17"/>
  <c r="H185" i="17"/>
  <c r="I185" i="17" s="1"/>
  <c r="G185" i="17"/>
  <c r="F185" i="17"/>
  <c r="E185" i="17"/>
  <c r="H184" i="17"/>
  <c r="I184" i="17" s="1"/>
  <c r="G184" i="17"/>
  <c r="F184" i="17"/>
  <c r="E184" i="17"/>
  <c r="H183" i="17"/>
  <c r="I183" i="17" s="1"/>
  <c r="G183" i="17"/>
  <c r="F183" i="17"/>
  <c r="E183" i="17"/>
  <c r="H182" i="17"/>
  <c r="I182" i="17" s="1"/>
  <c r="G182" i="17"/>
  <c r="F182" i="17"/>
  <c r="E182" i="17"/>
  <c r="H181" i="17"/>
  <c r="I181" i="17" s="1"/>
  <c r="G181" i="17"/>
  <c r="F181" i="17"/>
  <c r="E181" i="17"/>
  <c r="H180" i="17"/>
  <c r="I180" i="17" s="1"/>
  <c r="G180" i="17"/>
  <c r="F180" i="17"/>
  <c r="E180" i="17"/>
  <c r="H179" i="17"/>
  <c r="I179" i="17" s="1"/>
  <c r="G179" i="17"/>
  <c r="F179" i="17"/>
  <c r="E179" i="17"/>
  <c r="H178" i="17"/>
  <c r="I178" i="17" s="1"/>
  <c r="G178" i="17"/>
  <c r="F178" i="17"/>
  <c r="E178" i="17"/>
  <c r="H177" i="17"/>
  <c r="I177" i="17" s="1"/>
  <c r="G177" i="17"/>
  <c r="F177" i="17"/>
  <c r="E177" i="17"/>
  <c r="H176" i="17"/>
  <c r="I176" i="17" s="1"/>
  <c r="G176" i="17"/>
  <c r="F176" i="17"/>
  <c r="E176" i="17"/>
  <c r="H175" i="17"/>
  <c r="I175" i="17" s="1"/>
  <c r="G175" i="17"/>
  <c r="F175" i="17"/>
  <c r="E175" i="17"/>
  <c r="H174" i="17"/>
  <c r="I174" i="17" s="1"/>
  <c r="G174" i="17"/>
  <c r="F174" i="17"/>
  <c r="E174" i="17"/>
  <c r="H173" i="17"/>
  <c r="I173" i="17" s="1"/>
  <c r="G173" i="17"/>
  <c r="F173" i="17"/>
  <c r="E173" i="17"/>
  <c r="H172" i="17"/>
  <c r="I172" i="17" s="1"/>
  <c r="G172" i="17"/>
  <c r="F172" i="17"/>
  <c r="E172" i="17"/>
  <c r="H171" i="17"/>
  <c r="I171" i="17" s="1"/>
  <c r="G171" i="17"/>
  <c r="F171" i="17"/>
  <c r="E171" i="17"/>
  <c r="H170" i="17"/>
  <c r="I170" i="17" s="1"/>
  <c r="G170" i="17"/>
  <c r="F170" i="17"/>
  <c r="E170" i="17"/>
  <c r="H169" i="17"/>
  <c r="I169" i="17" s="1"/>
  <c r="G169" i="17"/>
  <c r="F169" i="17"/>
  <c r="E169" i="17"/>
  <c r="H168" i="17"/>
  <c r="I168" i="17" s="1"/>
  <c r="G168" i="17"/>
  <c r="F168" i="17"/>
  <c r="E168" i="17"/>
  <c r="H167" i="17"/>
  <c r="I167" i="17" s="1"/>
  <c r="G167" i="17"/>
  <c r="F167" i="17"/>
  <c r="E167" i="17"/>
  <c r="H166" i="17"/>
  <c r="I166" i="17" s="1"/>
  <c r="G166" i="17"/>
  <c r="F166" i="17"/>
  <c r="E166" i="17"/>
  <c r="H165" i="17"/>
  <c r="I165" i="17" s="1"/>
  <c r="G165" i="17"/>
  <c r="F165" i="17"/>
  <c r="E165" i="17"/>
  <c r="H164" i="17"/>
  <c r="I164" i="17" s="1"/>
  <c r="G164" i="17"/>
  <c r="F164" i="17"/>
  <c r="E164" i="17"/>
  <c r="H163" i="17"/>
  <c r="I163" i="17" s="1"/>
  <c r="G163" i="17"/>
  <c r="F163" i="17"/>
  <c r="E163" i="17"/>
  <c r="H162" i="17"/>
  <c r="I162" i="17" s="1"/>
  <c r="G162" i="17"/>
  <c r="F162" i="17"/>
  <c r="E162" i="17"/>
  <c r="H161" i="17"/>
  <c r="I161" i="17" s="1"/>
  <c r="G161" i="17"/>
  <c r="F161" i="17"/>
  <c r="E161" i="17"/>
  <c r="H160" i="17"/>
  <c r="I160" i="17" s="1"/>
  <c r="G160" i="17"/>
  <c r="F160" i="17"/>
  <c r="E160" i="17"/>
  <c r="H159" i="17"/>
  <c r="I159" i="17" s="1"/>
  <c r="G159" i="17"/>
  <c r="F159" i="17"/>
  <c r="E159" i="17"/>
  <c r="H158" i="17"/>
  <c r="I158" i="17" s="1"/>
  <c r="G158" i="17"/>
  <c r="F158" i="17"/>
  <c r="E158" i="17"/>
  <c r="H157" i="17"/>
  <c r="I157" i="17" s="1"/>
  <c r="G157" i="17"/>
  <c r="F157" i="17"/>
  <c r="E157" i="17"/>
  <c r="H156" i="17"/>
  <c r="I156" i="17" s="1"/>
  <c r="G156" i="17"/>
  <c r="F156" i="17"/>
  <c r="E156" i="17"/>
  <c r="H155" i="17"/>
  <c r="I155" i="17" s="1"/>
  <c r="G155" i="17"/>
  <c r="F155" i="17"/>
  <c r="E155" i="17"/>
  <c r="H154" i="17"/>
  <c r="I154" i="17" s="1"/>
  <c r="G154" i="17"/>
  <c r="F154" i="17"/>
  <c r="E154" i="17"/>
  <c r="H153" i="17"/>
  <c r="I153" i="17" s="1"/>
  <c r="G153" i="17"/>
  <c r="F153" i="17"/>
  <c r="E153" i="17"/>
  <c r="H152" i="17"/>
  <c r="I152" i="17" s="1"/>
  <c r="G152" i="17"/>
  <c r="F152" i="17"/>
  <c r="E152" i="17"/>
  <c r="H151" i="17"/>
  <c r="I151" i="17" s="1"/>
  <c r="G151" i="17"/>
  <c r="F151" i="17"/>
  <c r="E151" i="17"/>
  <c r="H150" i="17"/>
  <c r="I150" i="17" s="1"/>
  <c r="G150" i="17"/>
  <c r="F150" i="17"/>
  <c r="E150" i="17"/>
  <c r="H149" i="17"/>
  <c r="I149" i="17" s="1"/>
  <c r="G149" i="17"/>
  <c r="F149" i="17"/>
  <c r="E149" i="17"/>
  <c r="H148" i="17"/>
  <c r="I148" i="17" s="1"/>
  <c r="G148" i="17"/>
  <c r="F148" i="17"/>
  <c r="E148" i="17"/>
  <c r="H147" i="17"/>
  <c r="I147" i="17" s="1"/>
  <c r="G147" i="17"/>
  <c r="F147" i="17"/>
  <c r="E147" i="17"/>
  <c r="H146" i="17"/>
  <c r="I146" i="17" s="1"/>
  <c r="G146" i="17"/>
  <c r="F146" i="17"/>
  <c r="E146" i="17"/>
  <c r="H145" i="17"/>
  <c r="I145" i="17" s="1"/>
  <c r="G145" i="17"/>
  <c r="F145" i="17"/>
  <c r="E145" i="17"/>
  <c r="H144" i="17"/>
  <c r="I144" i="17" s="1"/>
  <c r="G144" i="17"/>
  <c r="F144" i="17"/>
  <c r="E144" i="17"/>
  <c r="H143" i="17"/>
  <c r="I143" i="17" s="1"/>
  <c r="G143" i="17"/>
  <c r="F143" i="17"/>
  <c r="E143" i="17"/>
  <c r="H142" i="17"/>
  <c r="I142" i="17" s="1"/>
  <c r="G142" i="17"/>
  <c r="F142" i="17"/>
  <c r="E142" i="17"/>
  <c r="H141" i="17"/>
  <c r="I141" i="17" s="1"/>
  <c r="G141" i="17"/>
  <c r="F141" i="17"/>
  <c r="E141" i="17"/>
  <c r="H140" i="17"/>
  <c r="I140" i="17" s="1"/>
  <c r="G140" i="17"/>
  <c r="F140" i="17"/>
  <c r="E140" i="17"/>
  <c r="H139" i="17"/>
  <c r="I139" i="17" s="1"/>
  <c r="G139" i="17"/>
  <c r="F139" i="17"/>
  <c r="E139" i="17"/>
  <c r="H138" i="17"/>
  <c r="I138" i="17" s="1"/>
  <c r="G138" i="17"/>
  <c r="F138" i="17"/>
  <c r="E138" i="17"/>
  <c r="H137" i="17"/>
  <c r="I137" i="17" s="1"/>
  <c r="G137" i="17"/>
  <c r="F137" i="17"/>
  <c r="E137" i="17"/>
  <c r="H136" i="17"/>
  <c r="I136" i="17" s="1"/>
  <c r="G136" i="17"/>
  <c r="F136" i="17"/>
  <c r="E136" i="17"/>
  <c r="H135" i="17"/>
  <c r="I135" i="17" s="1"/>
  <c r="G135" i="17"/>
  <c r="F135" i="17"/>
  <c r="E135" i="17"/>
  <c r="H134" i="17"/>
  <c r="I134" i="17" s="1"/>
  <c r="G134" i="17"/>
  <c r="F134" i="17"/>
  <c r="E134" i="17"/>
  <c r="H133" i="17"/>
  <c r="I133" i="17" s="1"/>
  <c r="G133" i="17"/>
  <c r="F133" i="17"/>
  <c r="E133" i="17"/>
  <c r="H132" i="17"/>
  <c r="I132" i="17" s="1"/>
  <c r="G132" i="17"/>
  <c r="F132" i="17"/>
  <c r="E132" i="17"/>
  <c r="H131" i="17"/>
  <c r="I131" i="17" s="1"/>
  <c r="G131" i="17"/>
  <c r="F131" i="17"/>
  <c r="E131" i="17"/>
  <c r="H130" i="17"/>
  <c r="I130" i="17" s="1"/>
  <c r="G130" i="17"/>
  <c r="F130" i="17"/>
  <c r="E130" i="17"/>
  <c r="H129" i="17"/>
  <c r="I129" i="17" s="1"/>
  <c r="G129" i="17"/>
  <c r="F129" i="17"/>
  <c r="E129" i="17"/>
  <c r="H128" i="17"/>
  <c r="I128" i="17" s="1"/>
  <c r="G128" i="17"/>
  <c r="F128" i="17"/>
  <c r="E128" i="17"/>
  <c r="H127" i="17"/>
  <c r="I127" i="17" s="1"/>
  <c r="G127" i="17"/>
  <c r="F127" i="17"/>
  <c r="E127" i="17"/>
  <c r="H126" i="17"/>
  <c r="I126" i="17" s="1"/>
  <c r="G126" i="17"/>
  <c r="F126" i="17"/>
  <c r="E126" i="17"/>
  <c r="H125" i="17"/>
  <c r="I125" i="17" s="1"/>
  <c r="G125" i="17"/>
  <c r="F125" i="17"/>
  <c r="E125" i="17"/>
  <c r="H124" i="17"/>
  <c r="I124" i="17" s="1"/>
  <c r="G124" i="17"/>
  <c r="F124" i="17"/>
  <c r="E124" i="17"/>
  <c r="H123" i="17"/>
  <c r="I123" i="17" s="1"/>
  <c r="G123" i="17"/>
  <c r="F123" i="17"/>
  <c r="E123" i="17"/>
  <c r="H122" i="17"/>
  <c r="I122" i="17" s="1"/>
  <c r="G122" i="17"/>
  <c r="F122" i="17"/>
  <c r="E122" i="17"/>
  <c r="H121" i="17"/>
  <c r="I121" i="17" s="1"/>
  <c r="G121" i="17"/>
  <c r="F121" i="17"/>
  <c r="E121" i="17"/>
  <c r="H120" i="17"/>
  <c r="I120" i="17" s="1"/>
  <c r="G120" i="17"/>
  <c r="F120" i="17"/>
  <c r="E120" i="17"/>
  <c r="H119" i="17"/>
  <c r="I119" i="17" s="1"/>
  <c r="G119" i="17"/>
  <c r="F119" i="17"/>
  <c r="E119" i="17"/>
  <c r="H118" i="17"/>
  <c r="I118" i="17" s="1"/>
  <c r="G118" i="17"/>
  <c r="F118" i="17"/>
  <c r="E118" i="17"/>
  <c r="H117" i="17"/>
  <c r="I117" i="17" s="1"/>
  <c r="G117" i="17"/>
  <c r="F117" i="17"/>
  <c r="E117" i="17"/>
  <c r="H116" i="17"/>
  <c r="I116" i="17" s="1"/>
  <c r="G116" i="17"/>
  <c r="F116" i="17"/>
  <c r="E116" i="17"/>
  <c r="H115" i="17"/>
  <c r="I115" i="17" s="1"/>
  <c r="G115" i="17"/>
  <c r="F115" i="17"/>
  <c r="E115" i="17"/>
  <c r="H114" i="17"/>
  <c r="I114" i="17" s="1"/>
  <c r="G114" i="17"/>
  <c r="F114" i="17"/>
  <c r="E114" i="17"/>
  <c r="H113" i="17"/>
  <c r="I113" i="17" s="1"/>
  <c r="G113" i="17"/>
  <c r="F113" i="17"/>
  <c r="E113" i="17"/>
  <c r="H112" i="17"/>
  <c r="I112" i="17" s="1"/>
  <c r="G112" i="17"/>
  <c r="F112" i="17"/>
  <c r="E112" i="17"/>
  <c r="H111" i="17"/>
  <c r="I111" i="17" s="1"/>
  <c r="G111" i="17"/>
  <c r="F111" i="17"/>
  <c r="E111" i="17"/>
  <c r="H110" i="17"/>
  <c r="I110" i="17" s="1"/>
  <c r="G110" i="17"/>
  <c r="F110" i="17"/>
  <c r="E110" i="17"/>
  <c r="H109" i="17"/>
  <c r="I109" i="17" s="1"/>
  <c r="G109" i="17"/>
  <c r="F109" i="17"/>
  <c r="E109" i="17"/>
  <c r="H108" i="17"/>
  <c r="I108" i="17" s="1"/>
  <c r="G108" i="17"/>
  <c r="F108" i="17"/>
  <c r="E108" i="17"/>
  <c r="H107" i="17"/>
  <c r="I107" i="17" s="1"/>
  <c r="G107" i="17"/>
  <c r="F107" i="17"/>
  <c r="E107" i="17"/>
  <c r="H106" i="17"/>
  <c r="I106" i="17" s="1"/>
  <c r="G106" i="17"/>
  <c r="F106" i="17"/>
  <c r="E106" i="17"/>
  <c r="H105" i="17"/>
  <c r="I105" i="17" s="1"/>
  <c r="G105" i="17"/>
  <c r="F105" i="17"/>
  <c r="E105" i="17"/>
  <c r="H104" i="17"/>
  <c r="I104" i="17" s="1"/>
  <c r="G104" i="17"/>
  <c r="F104" i="17"/>
  <c r="E104" i="17"/>
  <c r="H103" i="17"/>
  <c r="I103" i="17" s="1"/>
  <c r="G103" i="17"/>
  <c r="F103" i="17"/>
  <c r="E103" i="17"/>
  <c r="H102" i="17"/>
  <c r="I102" i="17" s="1"/>
  <c r="G102" i="17"/>
  <c r="F102" i="17"/>
  <c r="E102" i="17"/>
  <c r="H101" i="17"/>
  <c r="I101" i="17" s="1"/>
  <c r="G101" i="17"/>
  <c r="F101" i="17"/>
  <c r="E101" i="17"/>
  <c r="H100" i="17"/>
  <c r="I100" i="17" s="1"/>
  <c r="G100" i="17"/>
  <c r="F100" i="17"/>
  <c r="E100" i="17"/>
  <c r="H99" i="17"/>
  <c r="I99" i="17" s="1"/>
  <c r="G99" i="17"/>
  <c r="F99" i="17"/>
  <c r="E99" i="17"/>
  <c r="H98" i="17"/>
  <c r="I98" i="17" s="1"/>
  <c r="G98" i="17"/>
  <c r="F98" i="17"/>
  <c r="E98" i="17"/>
  <c r="H97" i="17"/>
  <c r="I97" i="17" s="1"/>
  <c r="G97" i="17"/>
  <c r="F97" i="17"/>
  <c r="E97" i="17"/>
  <c r="H96" i="17"/>
  <c r="I96" i="17" s="1"/>
  <c r="G96" i="17"/>
  <c r="F96" i="17"/>
  <c r="E96" i="17"/>
  <c r="H95" i="17"/>
  <c r="I95" i="17" s="1"/>
  <c r="G95" i="17"/>
  <c r="F95" i="17"/>
  <c r="E95" i="17"/>
  <c r="H94" i="17"/>
  <c r="I94" i="17" s="1"/>
  <c r="G94" i="17"/>
  <c r="F94" i="17"/>
  <c r="E94" i="17"/>
  <c r="H93" i="17"/>
  <c r="I93" i="17" s="1"/>
  <c r="G93" i="17"/>
  <c r="F93" i="17"/>
  <c r="E93" i="17"/>
  <c r="H92" i="17"/>
  <c r="I92" i="17" s="1"/>
  <c r="G92" i="17"/>
  <c r="F92" i="17"/>
  <c r="E92" i="17"/>
  <c r="H91" i="17"/>
  <c r="I91" i="17" s="1"/>
  <c r="G91" i="17"/>
  <c r="F91" i="17"/>
  <c r="E91" i="17"/>
  <c r="H90" i="17"/>
  <c r="I90" i="17" s="1"/>
  <c r="G90" i="17"/>
  <c r="F90" i="17"/>
  <c r="E90" i="17"/>
  <c r="H89" i="17"/>
  <c r="I89" i="17" s="1"/>
  <c r="G89" i="17"/>
  <c r="F89" i="17"/>
  <c r="E89" i="17"/>
  <c r="H88" i="17"/>
  <c r="I88" i="17" s="1"/>
  <c r="G88" i="17"/>
  <c r="F88" i="17"/>
  <c r="E88" i="17"/>
  <c r="H87" i="17"/>
  <c r="I87" i="17" s="1"/>
  <c r="G87" i="17"/>
  <c r="F87" i="17"/>
  <c r="E87" i="17"/>
  <c r="H86" i="17"/>
  <c r="I86" i="17" s="1"/>
  <c r="G86" i="17"/>
  <c r="F86" i="17"/>
  <c r="E86" i="17"/>
  <c r="H85" i="17"/>
  <c r="I85" i="17" s="1"/>
  <c r="G85" i="17"/>
  <c r="F85" i="17"/>
  <c r="E85" i="17"/>
  <c r="H84" i="17"/>
  <c r="I84" i="17" s="1"/>
  <c r="G84" i="17"/>
  <c r="F84" i="17"/>
  <c r="E84" i="17"/>
  <c r="H83" i="17"/>
  <c r="I83" i="17" s="1"/>
  <c r="G83" i="17"/>
  <c r="F83" i="17"/>
  <c r="E83" i="17"/>
  <c r="H82" i="17"/>
  <c r="I82" i="17" s="1"/>
  <c r="G82" i="17"/>
  <c r="F82" i="17"/>
  <c r="E82" i="17"/>
  <c r="H81" i="17"/>
  <c r="I81" i="17" s="1"/>
  <c r="G81" i="17"/>
  <c r="F81" i="17"/>
  <c r="E81" i="17"/>
  <c r="H80" i="17"/>
  <c r="I80" i="17" s="1"/>
  <c r="G80" i="17"/>
  <c r="F80" i="17"/>
  <c r="E80" i="17"/>
  <c r="H79" i="17"/>
  <c r="I79" i="17" s="1"/>
  <c r="G79" i="17"/>
  <c r="F79" i="17"/>
  <c r="E79" i="17"/>
  <c r="H78" i="17"/>
  <c r="I78" i="17" s="1"/>
  <c r="G78" i="17"/>
  <c r="F78" i="17"/>
  <c r="E78" i="17"/>
  <c r="H77" i="17"/>
  <c r="I77" i="17" s="1"/>
  <c r="G77" i="17"/>
  <c r="F77" i="17"/>
  <c r="E77" i="17"/>
  <c r="H76" i="17"/>
  <c r="I76" i="17" s="1"/>
  <c r="G76" i="17"/>
  <c r="F76" i="17"/>
  <c r="E76" i="17"/>
  <c r="H75" i="17"/>
  <c r="I75" i="17" s="1"/>
  <c r="G75" i="17"/>
  <c r="F75" i="17"/>
  <c r="E75" i="17"/>
  <c r="H74" i="17"/>
  <c r="I74" i="17" s="1"/>
  <c r="G74" i="17"/>
  <c r="F74" i="17"/>
  <c r="E74" i="17"/>
  <c r="H73" i="17"/>
  <c r="I73" i="17" s="1"/>
  <c r="G73" i="17"/>
  <c r="F73" i="17"/>
  <c r="E73" i="17"/>
  <c r="H72" i="17"/>
  <c r="I72" i="17" s="1"/>
  <c r="G72" i="17"/>
  <c r="F72" i="17"/>
  <c r="E72" i="17"/>
  <c r="H71" i="17"/>
  <c r="I71" i="17" s="1"/>
  <c r="G71" i="17"/>
  <c r="F71" i="17"/>
  <c r="E71" i="17"/>
  <c r="H70" i="17"/>
  <c r="I70" i="17" s="1"/>
  <c r="G70" i="17"/>
  <c r="F70" i="17"/>
  <c r="E70" i="17"/>
  <c r="H69" i="17"/>
  <c r="I69" i="17" s="1"/>
  <c r="G69" i="17"/>
  <c r="F69" i="17"/>
  <c r="E69" i="17"/>
  <c r="H68" i="17"/>
  <c r="I68" i="17" s="1"/>
  <c r="G68" i="17"/>
  <c r="F68" i="17"/>
  <c r="E68" i="17"/>
  <c r="H67" i="17"/>
  <c r="I67" i="17" s="1"/>
  <c r="G67" i="17"/>
  <c r="F67" i="17"/>
  <c r="E67" i="17"/>
  <c r="H66" i="17"/>
  <c r="I66" i="17" s="1"/>
  <c r="G66" i="17"/>
  <c r="F66" i="17"/>
  <c r="E66" i="17"/>
  <c r="H65" i="17"/>
  <c r="I65" i="17" s="1"/>
  <c r="G65" i="17"/>
  <c r="F65" i="17"/>
  <c r="E65" i="17"/>
  <c r="H64" i="17"/>
  <c r="I64" i="17" s="1"/>
  <c r="G64" i="17"/>
  <c r="F64" i="17"/>
  <c r="E64" i="17"/>
  <c r="H63" i="17"/>
  <c r="I63" i="17" s="1"/>
  <c r="G63" i="17"/>
  <c r="F63" i="17"/>
  <c r="E63" i="17"/>
  <c r="H62" i="17"/>
  <c r="I62" i="17" s="1"/>
  <c r="G62" i="17"/>
  <c r="F62" i="17"/>
  <c r="E62" i="17"/>
  <c r="H61" i="17"/>
  <c r="I61" i="17" s="1"/>
  <c r="G61" i="17"/>
  <c r="F61" i="17"/>
  <c r="E61" i="17"/>
  <c r="H60" i="17"/>
  <c r="I60" i="17" s="1"/>
  <c r="G60" i="17"/>
  <c r="F60" i="17"/>
  <c r="E60" i="17"/>
  <c r="H59" i="17"/>
  <c r="I59" i="17" s="1"/>
  <c r="G59" i="17"/>
  <c r="F59" i="17"/>
  <c r="E59" i="17"/>
  <c r="H58" i="17"/>
  <c r="I58" i="17" s="1"/>
  <c r="G58" i="17"/>
  <c r="F58" i="17"/>
  <c r="E58" i="17"/>
  <c r="H57" i="17"/>
  <c r="I57" i="17" s="1"/>
  <c r="G57" i="17"/>
  <c r="F57" i="17"/>
  <c r="E57" i="17"/>
  <c r="H56" i="17"/>
  <c r="I56" i="17" s="1"/>
  <c r="G56" i="17"/>
  <c r="F56" i="17"/>
  <c r="E56" i="17"/>
  <c r="H55" i="17"/>
  <c r="I55" i="17" s="1"/>
  <c r="G55" i="17"/>
  <c r="F55" i="17"/>
  <c r="E55" i="17"/>
  <c r="H54" i="17"/>
  <c r="I54" i="17" s="1"/>
  <c r="G54" i="17"/>
  <c r="F54" i="17"/>
  <c r="E54" i="17"/>
  <c r="H53" i="17"/>
  <c r="I53" i="17" s="1"/>
  <c r="G53" i="17"/>
  <c r="F53" i="17"/>
  <c r="E53" i="17"/>
  <c r="H52" i="17"/>
  <c r="I52" i="17" s="1"/>
  <c r="G52" i="17"/>
  <c r="F52" i="17"/>
  <c r="E52" i="17"/>
  <c r="H51" i="17"/>
  <c r="I51" i="17" s="1"/>
  <c r="G51" i="17"/>
  <c r="F51" i="17"/>
  <c r="E51" i="17"/>
  <c r="H50" i="17"/>
  <c r="I50" i="17" s="1"/>
  <c r="G50" i="17"/>
  <c r="F50" i="17"/>
  <c r="E50" i="17"/>
  <c r="H49" i="17"/>
  <c r="I49" i="17" s="1"/>
  <c r="G49" i="17"/>
  <c r="F49" i="17"/>
  <c r="E49" i="17"/>
  <c r="H48" i="17"/>
  <c r="I48" i="17" s="1"/>
  <c r="G48" i="17"/>
  <c r="F48" i="17"/>
  <c r="E48" i="17"/>
  <c r="H47" i="17"/>
  <c r="I47" i="17" s="1"/>
  <c r="G47" i="17"/>
  <c r="F47" i="17"/>
  <c r="E47" i="17"/>
  <c r="H46" i="17"/>
  <c r="I46" i="17" s="1"/>
  <c r="G46" i="17"/>
  <c r="F46" i="17"/>
  <c r="E46" i="17"/>
  <c r="H45" i="17"/>
  <c r="I45" i="17" s="1"/>
  <c r="G45" i="17"/>
  <c r="F45" i="17"/>
  <c r="E45" i="17"/>
  <c r="H44" i="17"/>
  <c r="I44" i="17" s="1"/>
  <c r="G44" i="17"/>
  <c r="F44" i="17"/>
  <c r="E44" i="17"/>
  <c r="H43" i="17"/>
  <c r="I43" i="17" s="1"/>
  <c r="G43" i="17"/>
  <c r="F43" i="17"/>
  <c r="E43" i="17"/>
  <c r="H42" i="17"/>
  <c r="I42" i="17" s="1"/>
  <c r="G42" i="17"/>
  <c r="F42" i="17"/>
  <c r="E42" i="17"/>
  <c r="H41" i="17"/>
  <c r="I41" i="17" s="1"/>
  <c r="G41" i="17"/>
  <c r="F41" i="17"/>
  <c r="E41" i="17"/>
  <c r="H40" i="17"/>
  <c r="I40" i="17" s="1"/>
  <c r="G40" i="17"/>
  <c r="F40" i="17"/>
  <c r="E40" i="17"/>
  <c r="H39" i="17"/>
  <c r="I39" i="17" s="1"/>
  <c r="G39" i="17"/>
  <c r="F39" i="17"/>
  <c r="E39" i="17"/>
  <c r="H38" i="17"/>
  <c r="I38" i="17" s="1"/>
  <c r="G38" i="17"/>
  <c r="F38" i="17"/>
  <c r="E38" i="17"/>
  <c r="H37" i="17"/>
  <c r="I37" i="17" s="1"/>
  <c r="G37" i="17"/>
  <c r="F37" i="17"/>
  <c r="E37" i="17"/>
  <c r="H36" i="17"/>
  <c r="I36" i="17" s="1"/>
  <c r="G36" i="17"/>
  <c r="F36" i="17"/>
  <c r="E36" i="17"/>
  <c r="H35" i="17"/>
  <c r="I35" i="17" s="1"/>
  <c r="G35" i="17"/>
  <c r="F35" i="17"/>
  <c r="E35" i="17"/>
  <c r="H34" i="17"/>
  <c r="I34" i="17" s="1"/>
  <c r="G34" i="17"/>
  <c r="F34" i="17"/>
  <c r="E34" i="17"/>
  <c r="H33" i="17"/>
  <c r="I33" i="17" s="1"/>
  <c r="G33" i="17"/>
  <c r="F33" i="17"/>
  <c r="E33" i="17"/>
  <c r="H32" i="17"/>
  <c r="I32" i="17" s="1"/>
  <c r="G32" i="17"/>
  <c r="F32" i="17"/>
  <c r="E32" i="17"/>
  <c r="H31" i="17"/>
  <c r="I31" i="17" s="1"/>
  <c r="G31" i="17"/>
  <c r="F31" i="17"/>
  <c r="E31" i="17"/>
  <c r="H30" i="17"/>
  <c r="I30" i="17" s="1"/>
  <c r="G30" i="17"/>
  <c r="F30" i="17"/>
  <c r="E30" i="17"/>
  <c r="H29" i="17"/>
  <c r="I29" i="17" s="1"/>
  <c r="G29" i="17"/>
  <c r="F29" i="17"/>
  <c r="E29" i="17"/>
  <c r="H28" i="17"/>
  <c r="I28" i="17" s="1"/>
  <c r="G28" i="17"/>
  <c r="F28" i="17"/>
  <c r="E28" i="17"/>
  <c r="H27" i="17"/>
  <c r="I27" i="17" s="1"/>
  <c r="G27" i="17"/>
  <c r="F27" i="17"/>
  <c r="E27" i="17"/>
  <c r="H26" i="17"/>
  <c r="I26" i="17" s="1"/>
  <c r="G26" i="17"/>
  <c r="F26" i="17"/>
  <c r="E26" i="17"/>
  <c r="H25" i="17"/>
  <c r="I25" i="17" s="1"/>
  <c r="G25" i="17"/>
  <c r="F25" i="17"/>
  <c r="E25" i="17"/>
  <c r="H24" i="17"/>
  <c r="I24" i="17" s="1"/>
  <c r="G24" i="17"/>
  <c r="F24" i="17"/>
  <c r="E24" i="17"/>
  <c r="H23" i="17"/>
  <c r="I23" i="17" s="1"/>
  <c r="G23" i="17"/>
  <c r="F23" i="17"/>
  <c r="E23" i="17"/>
  <c r="H22" i="17"/>
  <c r="I22" i="17" s="1"/>
  <c r="G22" i="17"/>
  <c r="F22" i="17"/>
  <c r="E22" i="17"/>
  <c r="H21" i="17"/>
  <c r="I21" i="17" s="1"/>
  <c r="G21" i="17"/>
  <c r="F21" i="17"/>
  <c r="E21" i="17"/>
  <c r="H20" i="17"/>
  <c r="I20" i="17" s="1"/>
  <c r="G20" i="17"/>
  <c r="F20" i="17"/>
  <c r="E20" i="17"/>
  <c r="H19" i="17"/>
  <c r="I19" i="17" s="1"/>
  <c r="G19" i="17"/>
  <c r="F19" i="17"/>
  <c r="E19" i="17"/>
  <c r="H18" i="17"/>
  <c r="I18" i="17" s="1"/>
  <c r="G18" i="17"/>
  <c r="F18" i="17"/>
  <c r="E18" i="17"/>
  <c r="H17" i="17"/>
  <c r="I17" i="17" s="1"/>
  <c r="G17" i="17"/>
  <c r="F17" i="17"/>
  <c r="E17" i="17"/>
  <c r="H16" i="17"/>
  <c r="I16" i="17" s="1"/>
  <c r="G16" i="17"/>
  <c r="F16" i="17"/>
  <c r="E16" i="17"/>
  <c r="H15" i="17"/>
  <c r="I15" i="17" s="1"/>
  <c r="G15" i="17"/>
  <c r="F15" i="17"/>
  <c r="E15" i="17"/>
  <c r="H14" i="17"/>
  <c r="I14" i="17" s="1"/>
  <c r="G14" i="17"/>
  <c r="F14" i="17"/>
  <c r="E14" i="17"/>
  <c r="H13" i="17"/>
  <c r="I13" i="17" s="1"/>
  <c r="G13" i="17"/>
  <c r="F13" i="17"/>
  <c r="E13" i="17"/>
  <c r="H12" i="17"/>
  <c r="I12" i="17" s="1"/>
  <c r="G12" i="17"/>
  <c r="F12" i="17"/>
  <c r="E12" i="17"/>
  <c r="H11" i="17"/>
  <c r="I11" i="17" s="1"/>
  <c r="G11" i="17"/>
  <c r="F11" i="17"/>
  <c r="E11" i="17"/>
  <c r="H10" i="17"/>
  <c r="I10" i="17" s="1"/>
  <c r="G10" i="17"/>
  <c r="F10" i="17"/>
  <c r="E10" i="17"/>
  <c r="H9" i="17"/>
  <c r="I9" i="17" s="1"/>
  <c r="G9" i="17"/>
  <c r="F9" i="17"/>
  <c r="E9" i="17"/>
  <c r="H8" i="17"/>
  <c r="I8" i="17" s="1"/>
  <c r="G8" i="17"/>
  <c r="F8" i="17"/>
  <c r="E8" i="17"/>
  <c r="F15" i="15" l="1"/>
  <c r="E8" i="15" l="1"/>
  <c r="E9" i="15" s="1"/>
  <c r="H10" i="15" s="1"/>
  <c r="H11" i="15" l="1"/>
  <c r="F8" i="15" s="1"/>
  <c r="E5" i="15" l="1"/>
  <c r="F5" i="15" s="1"/>
  <c r="G8" i="14"/>
  <c r="G9" i="14"/>
  <c r="G10" i="14"/>
  <c r="G11" i="14"/>
  <c r="G7" i="14"/>
  <c r="D8" i="14"/>
  <c r="D9" i="14"/>
  <c r="D10" i="14"/>
  <c r="D11" i="14"/>
  <c r="D7" i="14"/>
  <c r="B3" i="16"/>
  <c r="B5" i="16" s="1"/>
  <c r="B10" i="16" l="1"/>
  <c r="B9" i="16"/>
  <c r="B8" i="16"/>
  <c r="B7" i="16"/>
  <c r="B6" i="16"/>
  <c r="F8" i="14"/>
  <c r="F9" i="14"/>
  <c r="F10" i="14"/>
  <c r="F11" i="14"/>
  <c r="F7" i="14"/>
  <c r="E8" i="14"/>
  <c r="E9" i="14"/>
  <c r="E10" i="14"/>
  <c r="E11" i="14"/>
  <c r="E7" i="14"/>
  <c r="E7" i="13"/>
  <c r="E6" i="13"/>
  <c r="E5" i="13"/>
  <c r="C44" i="12" l="1"/>
  <c r="C43" i="12"/>
  <c r="C42" i="12"/>
  <c r="C41" i="12"/>
  <c r="C40" i="12"/>
  <c r="C39" i="12"/>
  <c r="C38" i="12"/>
  <c r="C37" i="12"/>
  <c r="C36" i="12"/>
  <c r="C35" i="12"/>
  <c r="B31" i="12"/>
  <c r="H29" i="12"/>
  <c r="F29" i="12"/>
  <c r="E29" i="12"/>
  <c r="D29" i="12"/>
  <c r="C29" i="12"/>
  <c r="H28" i="12"/>
  <c r="F28" i="12"/>
  <c r="E28" i="12"/>
  <c r="D28" i="12"/>
  <c r="C28" i="12"/>
  <c r="H27" i="12"/>
  <c r="F27" i="12"/>
  <c r="E27" i="12"/>
  <c r="D27" i="12"/>
  <c r="C27" i="12"/>
  <c r="H26" i="12"/>
  <c r="F26" i="12"/>
  <c r="E26" i="12"/>
  <c r="D26" i="12"/>
  <c r="C26" i="12"/>
  <c r="H25" i="12"/>
  <c r="F25" i="12"/>
  <c r="E25" i="12"/>
  <c r="D25" i="12"/>
  <c r="C25" i="12"/>
  <c r="B20" i="12"/>
  <c r="B19" i="12"/>
  <c r="D16" i="12"/>
  <c r="C16" i="12"/>
  <c r="B15" i="12"/>
  <c r="H12" i="12"/>
  <c r="F12" i="12"/>
  <c r="E12" i="12"/>
  <c r="D12" i="12"/>
  <c r="C12" i="12"/>
  <c r="F11" i="12"/>
  <c r="E11" i="12"/>
  <c r="D11" i="12"/>
  <c r="C11" i="12"/>
  <c r="F10" i="12"/>
  <c r="E10" i="12"/>
  <c r="D10" i="12"/>
  <c r="C10" i="12"/>
  <c r="H9" i="12"/>
  <c r="F9" i="12"/>
  <c r="E9" i="12"/>
  <c r="D9" i="12"/>
  <c r="C9" i="12"/>
  <c r="H8" i="12"/>
  <c r="F8" i="12"/>
  <c r="E8" i="12"/>
  <c r="D8" i="12"/>
  <c r="C8" i="12"/>
  <c r="G25" i="12" l="1"/>
  <c r="G29" i="12"/>
  <c r="G8" i="12"/>
  <c r="G9" i="12"/>
  <c r="G26" i="12"/>
  <c r="G10" i="12"/>
  <c r="G11" i="12"/>
  <c r="G12" i="12"/>
  <c r="G27" i="12"/>
  <c r="G28" i="12"/>
</calcChain>
</file>

<file path=xl/sharedStrings.xml><?xml version="1.0" encoding="utf-8"?>
<sst xmlns="http://schemas.openxmlformats.org/spreadsheetml/2006/main" count="291" uniqueCount="210">
  <si>
    <t>Caso 1</t>
  </si>
  <si>
    <t>Solución…………….</t>
  </si>
  <si>
    <t>Año</t>
  </si>
  <si>
    <t>Mes</t>
  </si>
  <si>
    <t>Día</t>
  </si>
  <si>
    <t>Día de la semana</t>
  </si>
  <si>
    <t>Colocar fechas juntas</t>
  </si>
  <si>
    <t>Número de serie</t>
  </si>
  <si>
    <t>1/4/2003</t>
  </si>
  <si>
    <t>2/1/1901</t>
  </si>
  <si>
    <t>4-Jan-2003</t>
  </si>
  <si>
    <t>Fecha actual</t>
  </si>
  <si>
    <t>50 días laborables desde la fecha de inicio</t>
  </si>
  <si>
    <t>Excluir festivos</t>
  </si>
  <si>
    <t>Fecha inicial</t>
  </si>
  <si>
    <t>Fecha posterior</t>
  </si>
  <si>
    <t>Festivos</t>
  </si>
  <si>
    <t>Días laborables entre (excluyendo festivos)</t>
  </si>
  <si>
    <t>FORMATO FECHAS</t>
  </si>
  <si>
    <t>Numero de serie</t>
  </si>
  <si>
    <t>6 meses después</t>
  </si>
  <si>
    <t>Enero 4, 2003</t>
  </si>
  <si>
    <t>Fecha de hoy</t>
  </si>
  <si>
    <t>NUMEROS DE SERIE</t>
  </si>
  <si>
    <t>Fecha</t>
  </si>
  <si>
    <t>Con Formato</t>
  </si>
  <si>
    <t>FORMATO SERIAL</t>
  </si>
  <si>
    <r>
      <t xml:space="preserve">Se Pide:  </t>
    </r>
    <r>
      <rPr>
        <b/>
        <sz val="8"/>
        <color rgb="FFFF0000"/>
        <rFont val="Arial"/>
        <family val="2"/>
      </rPr>
      <t>Trabajar con distintos formatos fecha</t>
    </r>
  </si>
  <si>
    <t>comprado</t>
  </si>
  <si>
    <t>vendido</t>
  </si>
  <si>
    <t>años</t>
  </si>
  <si>
    <t>meses</t>
  </si>
  <si>
    <t>días</t>
  </si>
  <si>
    <t>Caso 2</t>
  </si>
  <si>
    <r>
      <t xml:space="preserve">Se Pide:  </t>
    </r>
    <r>
      <rPr>
        <b/>
        <sz val="8"/>
        <color rgb="FFFF0000"/>
        <rFont val="Arial"/>
        <family val="2"/>
      </rPr>
      <t xml:space="preserve">Antigüedad completa </t>
    </r>
  </si>
  <si>
    <t>Código Empleado</t>
  </si>
  <si>
    <t>Fecha de Nacimiento</t>
  </si>
  <si>
    <t>Edad</t>
  </si>
  <si>
    <t>Años</t>
  </si>
  <si>
    <t>Meses</t>
  </si>
  <si>
    <t>Dias</t>
  </si>
  <si>
    <t>Caso 3</t>
  </si>
  <si>
    <r>
      <t xml:space="preserve">Se Pide:  </t>
    </r>
    <r>
      <rPr>
        <b/>
        <sz val="8"/>
        <color rgb="FFFF0000"/>
        <rFont val="Arial"/>
        <family val="2"/>
      </rPr>
      <t>Edad de los Empleados</t>
    </r>
  </si>
  <si>
    <t xml:space="preserve">Se Pide: </t>
  </si>
  <si>
    <t>Caso 4</t>
  </si>
  <si>
    <t>Fecha 1</t>
  </si>
  <si>
    <t>Fecha 2</t>
  </si>
  <si>
    <t>Intervalo</t>
  </si>
  <si>
    <t>Resultado</t>
  </si>
  <si>
    <t>Fórmula</t>
  </si>
  <si>
    <t>m</t>
  </si>
  <si>
    <t>d</t>
  </si>
  <si>
    <t>y</t>
  </si>
  <si>
    <t>ym</t>
  </si>
  <si>
    <t>yd</t>
  </si>
  <si>
    <t>md</t>
  </si>
  <si>
    <t>SIFECHA($C$3;$D$3;"m")</t>
  </si>
  <si>
    <t>SIFECHA($B$4;$C$4;"d")</t>
  </si>
  <si>
    <t>SIFECHA($B$4;$C$4;"y")</t>
  </si>
  <si>
    <t>SIFECHA($B$4;$C$4;"ym")</t>
  </si>
  <si>
    <t>SIFECHA($B$4;$C$4;"yd")</t>
  </si>
  <si>
    <t>SIFECHA($B$4;$C$4;"md")</t>
  </si>
  <si>
    <t>Hoy</t>
  </si>
  <si>
    <t>1) Determinar que dia es 25 dias laborables despues de la fecha actual (incluyendo festivos)</t>
  </si>
  <si>
    <t>25 días laborables después de hoy</t>
  </si>
  <si>
    <t>DIA.LAB(E5;25)</t>
  </si>
  <si>
    <t>2) Determinar que dia es 25 dias laborables despues de la fecha actual (incluyendo festivos pero excluyendo navidad y años nuevo)</t>
  </si>
  <si>
    <t>Navidad de este año</t>
  </si>
  <si>
    <t>Año nuevo de este año</t>
  </si>
  <si>
    <t>Año de Hoy:</t>
  </si>
  <si>
    <t>DIA.LAB(E8;25;H10:H12)</t>
  </si>
  <si>
    <t>Fecha 1:</t>
  </si>
  <si>
    <t>Fecha 2:</t>
  </si>
  <si>
    <t>Total de dias laborables</t>
  </si>
  <si>
    <t>3) Cuántos dias laborables (excluyendo festivos) hay entre fecha 1 y fecha 2 excluyendo festivos</t>
  </si>
  <si>
    <t>1=Lunes 2=Martes</t>
  </si>
  <si>
    <t>Fechas</t>
  </si>
  <si>
    <t>Día del mes</t>
  </si>
  <si>
    <r>
      <t>Se Pide:</t>
    </r>
    <r>
      <rPr>
        <sz val="8"/>
        <color rgb="FFFF0000"/>
        <rFont val="Arial"/>
        <family val="2"/>
      </rPr>
      <t xml:space="preserve"> Extraer el año, mes dia del mes y dia de la semana</t>
    </r>
  </si>
  <si>
    <t>Dias de demanda de oro en el mercado internacional superior al 15% (1900-2011)</t>
  </si>
  <si>
    <t>Primer día del siguiente mes</t>
  </si>
  <si>
    <t>Último día de este mes</t>
  </si>
  <si>
    <t>4) Dada una fecha, encontrar una forma para que Excel calcule el ultimo dia del mes de la fecha.</t>
  </si>
  <si>
    <t>Tiermpos de Amortizacion Previsto para la Flota de Vehiculos</t>
  </si>
  <si>
    <t>Matric.</t>
  </si>
  <si>
    <t>Adquirido</t>
  </si>
  <si>
    <t>Vendido o Previsto</t>
  </si>
  <si>
    <t>Meses mantenidos</t>
  </si>
  <si>
    <t>Años mantenidos</t>
  </si>
  <si>
    <t>TF-1458-BS</t>
  </si>
  <si>
    <t>TF-1458-AU</t>
  </si>
  <si>
    <t>1458-DJJ</t>
  </si>
  <si>
    <t>1458-FMA</t>
  </si>
  <si>
    <t>1458-ERJ</t>
  </si>
  <si>
    <t>Caso 5</t>
  </si>
  <si>
    <r>
      <t>Se Pide:</t>
    </r>
    <r>
      <rPr>
        <sz val="8"/>
        <color rgb="FFFF0000"/>
        <rFont val="Arial"/>
        <family val="2"/>
      </rPr>
      <t xml:space="preserve"> Tiempo de Amotizacion previsto en años y meses</t>
    </r>
  </si>
  <si>
    <t>Trabajando con Formato Horas</t>
  </si>
  <si>
    <t>Formtato Nº de Serie</t>
  </si>
  <si>
    <t>Formato Hra /Fecha</t>
  </si>
  <si>
    <t>Combinando Fecha y Hora</t>
  </si>
  <si>
    <t>Operaciones Básicas con Horas</t>
  </si>
  <si>
    <t>_(2)</t>
  </si>
  <si>
    <t>_(1)</t>
  </si>
  <si>
    <t>Diferencia (2)-(1)</t>
  </si>
  <si>
    <t>Hora</t>
  </si>
  <si>
    <t>Número</t>
  </si>
  <si>
    <t>(Medio dia)</t>
  </si>
  <si>
    <t>(Cuarto de dia)</t>
  </si>
  <si>
    <t>=AHORA()</t>
  </si>
  <si>
    <t>AHORA()-HOY()</t>
  </si>
  <si>
    <t>Función NSHORA ( )</t>
  </si>
  <si>
    <t>Función HORANUMERO ( )</t>
  </si>
  <si>
    <t>Texto:</t>
  </si>
  <si>
    <t>8:30</t>
  </si>
  <si>
    <t>Extraer Hora-Minuto-Segundo</t>
  </si>
  <si>
    <t>HORA(M2)</t>
  </si>
  <si>
    <t>Minuto(M2)</t>
  </si>
  <si>
    <t>Segundo(M2)</t>
  </si>
  <si>
    <t>Registro de Horas Semanalaes por Empleado</t>
  </si>
  <si>
    <t>Total reformateado</t>
  </si>
  <si>
    <t>Lunes</t>
  </si>
  <si>
    <t>Martes</t>
  </si>
  <si>
    <t>Miércoles</t>
  </si>
  <si>
    <t>Jueves</t>
  </si>
  <si>
    <t>Viernes</t>
  </si>
  <si>
    <t>Juan</t>
  </si>
  <si>
    <t xml:space="preserve"> 24 horas</t>
  </si>
  <si>
    <t>Total Semana:…</t>
  </si>
  <si>
    <t>Caso  6</t>
  </si>
  <si>
    <t>Caso  7</t>
  </si>
  <si>
    <t>Ahora</t>
  </si>
  <si>
    <t>Sumando Horas</t>
  </si>
  <si>
    <t>A la hora actual sumar</t>
  </si>
  <si>
    <t>L49+NSHORA(L48;0;0)</t>
  </si>
  <si>
    <t>Tiempo de la Actividad Montaje para 20 piezas del modelo AR405</t>
  </si>
  <si>
    <t>Operario</t>
  </si>
  <si>
    <t xml:space="preserve">Lunes </t>
  </si>
  <si>
    <t>Pedro</t>
  </si>
  <si>
    <t>Alfonso</t>
  </si>
  <si>
    <t>Julio</t>
  </si>
  <si>
    <t>Promedio</t>
  </si>
  <si>
    <t>Caso  8</t>
  </si>
  <si>
    <t>Se ha medido durante una semana la actividad de montaje de 20 piezas modelo AR405 por parte de 5 operarios. Se quiere determinar el tiempo promedio de cada uno de ellos y el global. Analizar los resultados</t>
  </si>
  <si>
    <r>
      <t>Se Pide:</t>
    </r>
    <r>
      <rPr>
        <sz val="8"/>
        <color rgb="FFFF0000"/>
        <rFont val="Arial"/>
        <family val="2"/>
      </rPr>
      <t xml:space="preserve"> Calcular promedios por semana y empleado y analisis de resultado para establecer estandar</t>
    </r>
  </si>
  <si>
    <t>Máximo</t>
  </si>
  <si>
    <t>Mínímo</t>
  </si>
  <si>
    <t>Promedio total</t>
  </si>
  <si>
    <t>AÑO (A8)</t>
  </si>
  <si>
    <t xml:space="preserve"> =MES(A8)</t>
  </si>
  <si>
    <t xml:space="preserve"> =DIA(A8)</t>
  </si>
  <si>
    <t xml:space="preserve">  =DIASEM(A8;1)</t>
  </si>
  <si>
    <t xml:space="preserve"> =FECHA(C8;D8;E8)</t>
  </si>
  <si>
    <t xml:space="preserve"> =FECHANUMERO("1/4/2003")</t>
  </si>
  <si>
    <t>Caso  9</t>
  </si>
  <si>
    <t>En este caso necesitamos sumar a la hora actual 10 horas para ello es necesario combinar la operación suma con la función NSHORA ( )</t>
  </si>
  <si>
    <t>Caso  10</t>
  </si>
  <si>
    <t>Caso  11</t>
  </si>
  <si>
    <t>Extraido y adaptado de: http://exceltotal.com/como-multiplicar-horas-por-dinero-en-excel/</t>
  </si>
  <si>
    <t>Comienzo</t>
  </si>
  <si>
    <t>Fin</t>
  </si>
  <si>
    <t>Trabajo</t>
  </si>
  <si>
    <t>Total Horas</t>
  </si>
  <si>
    <t>Tiempo de uso de maquina</t>
  </si>
  <si>
    <t>Uso 1</t>
  </si>
  <si>
    <t>Uso 2</t>
  </si>
  <si>
    <t>Uso 3</t>
  </si>
  <si>
    <t>Uso 4</t>
  </si>
  <si>
    <t>Uso 5</t>
  </si>
  <si>
    <t>Total horas de uso de maquína:</t>
  </si>
  <si>
    <t>Tarifa por uso de maquína:</t>
  </si>
  <si>
    <t>Coste total por uso de la maquína:</t>
  </si>
  <si>
    <t>Coste total por uso de la maquína (24):</t>
  </si>
  <si>
    <t>Caso  12</t>
  </si>
  <si>
    <t>Fecha/Días</t>
  </si>
  <si>
    <t>Dia de la semana</t>
  </si>
  <si>
    <t>Días corridos al vencimiento</t>
  </si>
  <si>
    <t>Vencim. sin corrección</t>
  </si>
  <si>
    <t>Vencim. corregido</t>
  </si>
  <si>
    <t>Feriados</t>
  </si>
  <si>
    <t>Adaptado de: http://jldexcelsp.blogspot.co.il/2015/04/calcular-fecha-de-vencimiento-en-dia.html</t>
  </si>
  <si>
    <t>MAX((C5+C4-{7;6;5;4;3;2;1;0})*(ESERROR(COINCIDIR(C5+C4-{7;6;5;4;3;2;1;0};Feriados;0)))*(DIASEM(C5+C4-{7;6;5;4;3;2;1;0};2)&lt;6))</t>
  </si>
  <si>
    <t>Días de la semana</t>
  </si>
  <si>
    <t>lunes</t>
  </si>
  <si>
    <t>martes</t>
  </si>
  <si>
    <t>miércoles</t>
  </si>
  <si>
    <t>jueves</t>
  </si>
  <si>
    <t>viernes</t>
  </si>
  <si>
    <t>sábado</t>
  </si>
  <si>
    <t>domingo</t>
  </si>
  <si>
    <t>Ejemplo 2</t>
  </si>
  <si>
    <t>Ejemplo 1</t>
  </si>
  <si>
    <t>Caso  13</t>
  </si>
  <si>
    <t xml:space="preserve">Adaptado de:http://nubededatos.blogspot.com.es/2015/01/calcular-dias-transcurridos-y-restantes.html </t>
  </si>
  <si>
    <t>Fin Periodo:</t>
  </si>
  <si>
    <t>Fecha Deseada:</t>
  </si>
  <si>
    <t>Inicio del Periodo:</t>
  </si>
  <si>
    <t>Dias Trasncurridos</t>
  </si>
  <si>
    <t>Dias que Faltan</t>
  </si>
  <si>
    <t>Método Tradicional:</t>
  </si>
  <si>
    <t>Usando la funcion dias:</t>
  </si>
  <si>
    <t>Calcular días transcurridos y restantes</t>
  </si>
  <si>
    <t>B10-D7+1</t>
  </si>
  <si>
    <t>DIAS(B10;D7)+1</t>
  </si>
  <si>
    <t>F7-B10</t>
  </si>
  <si>
    <t>DIAS(F7;B10)</t>
  </si>
  <si>
    <t>Para Hoy: (Ahora)</t>
  </si>
  <si>
    <t>B7-D7+1</t>
  </si>
  <si>
    <t>DIAS(B7;D7)+1</t>
  </si>
  <si>
    <t>F7-B7</t>
  </si>
  <si>
    <t>DIAS(F7;B7)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</si>
</sst>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C0A]d\ &quot;de&quot;\ mmmm\ &quot;de&quot;\ yyyy;@"/>
    <numFmt numFmtId="165" formatCode="d\-m\-yy;@"/>
    <numFmt numFmtId="166" formatCode="[$-409]h:mm\ AM/PM;@"/>
    <numFmt numFmtId="167" formatCode="0.000"/>
    <numFmt numFmtId="168" formatCode="[$-F400]h:mm:ss\ AM/PM"/>
    <numFmt numFmtId="169" formatCode="[h]:mm:ss;@"/>
    <numFmt numFmtId="170" formatCode="0.000\ &quot;€/hr&quot;"/>
    <numFmt numFmtId="171" formatCode="0.00\ &quot;€&quot;"/>
    <numFmt numFmtId="172" formatCode="#,##0.00\ &quot;€&quot;"/>
    <numFmt numFmtId="173" formatCode="0\ &quot;dias&quot;"/>
  </numFmts>
  <fonts count="31" x14ac:knownFonts="1">
    <font>
      <sz val="10"/>
      <name val="Times New Roman"/>
    </font>
    <font>
      <sz val="11"/>
      <color theme="1"/>
      <name val="Calibri"/>
      <family val="2"/>
      <scheme val="minor"/>
    </font>
    <font>
      <b/>
      <sz val="11"/>
      <name val="Arial"/>
      <family val="2"/>
    </font>
    <font>
      <b/>
      <sz val="11"/>
      <color rgb="FFFF0000"/>
      <name val="Arial"/>
      <family val="2"/>
    </font>
    <font>
      <sz val="10"/>
      <name val="Arial"/>
      <family val="2"/>
    </font>
    <font>
      <b/>
      <sz val="8"/>
      <color rgb="FFFF0000"/>
      <name val="Arial"/>
      <family val="2"/>
    </font>
    <font>
      <b/>
      <sz val="10"/>
      <color theme="0"/>
      <name val="Times New Roman"/>
      <family val="1"/>
    </font>
    <font>
      <b/>
      <i/>
      <sz val="11"/>
      <color rgb="FF333333"/>
      <name val="Georgia"/>
      <family val="1"/>
    </font>
    <font>
      <sz val="11"/>
      <color rgb="FF707070"/>
      <name val="Arial"/>
      <family val="2"/>
    </font>
    <font>
      <sz val="10"/>
      <name val="Times New Roman"/>
      <family val="1"/>
    </font>
    <font>
      <sz val="10"/>
      <color rgb="FFFF0000"/>
      <name val="Times New Roman"/>
      <family val="1"/>
    </font>
    <font>
      <sz val="8"/>
      <name val="Arial"/>
      <family val="2"/>
    </font>
    <font>
      <sz val="8"/>
      <color rgb="FFFF0000"/>
      <name val="Arial"/>
      <family val="2"/>
    </font>
    <font>
      <b/>
      <sz val="11"/>
      <color theme="1"/>
      <name val="Calibri"/>
      <family val="2"/>
      <scheme val="minor"/>
    </font>
    <font>
      <b/>
      <sz val="10"/>
      <name val="Times New Roman"/>
      <family val="1"/>
    </font>
    <font>
      <b/>
      <sz val="8"/>
      <color theme="1"/>
      <name val="Calibri"/>
      <family val="2"/>
      <scheme val="minor"/>
    </font>
    <font>
      <b/>
      <sz val="10"/>
      <color theme="1"/>
      <name val="Calibri"/>
      <family val="2"/>
      <scheme val="minor"/>
    </font>
    <font>
      <b/>
      <sz val="8"/>
      <name val="Times New Roman"/>
      <family val="1"/>
    </font>
    <font>
      <b/>
      <sz val="11"/>
      <name val="Times New Roman"/>
      <family val="1"/>
    </font>
    <font>
      <b/>
      <sz val="8"/>
      <color rgb="FFFF0000"/>
      <name val="Times New Roman"/>
      <family val="1"/>
    </font>
    <font>
      <strike/>
      <sz val="10"/>
      <name val="Times New Roman"/>
      <family val="1"/>
    </font>
    <font>
      <sz val="8"/>
      <name val="Times New Roman"/>
      <family val="1"/>
    </font>
    <font>
      <sz val="11"/>
      <name val="Times New Roman"/>
      <family val="1"/>
    </font>
    <font>
      <u/>
      <sz val="10"/>
      <color theme="10"/>
      <name val="Times New Roman"/>
      <family val="1"/>
    </font>
    <font>
      <sz val="10"/>
      <color theme="0"/>
      <name val="Times New Roman"/>
      <family val="1"/>
    </font>
    <font>
      <sz val="9"/>
      <name val="Times New Roman"/>
      <family val="1"/>
    </font>
    <font>
      <sz val="12"/>
      <name val="Times New Roman"/>
      <family val="1"/>
    </font>
    <font>
      <u/>
      <sz val="8"/>
      <color theme="10"/>
      <name val="Times New Roman"/>
      <family val="1"/>
    </font>
    <font>
      <sz val="17"/>
      <color rgb="FF000000"/>
      <name val="Georgia"/>
      <family val="1"/>
    </font>
    <font>
      <i/>
      <sz val="10"/>
      <name val="Times New Roman"/>
      <family val="1"/>
    </font>
    <font>
      <sz val="10"/>
      <color theme="1"/>
      <name val="Times New Roman"/>
      <family val="1"/>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theme="6" tint="-0.499984740745262"/>
      </left>
      <right style="dashed">
        <color theme="6" tint="-0.499984740745262"/>
      </right>
      <top style="dashed">
        <color theme="6" tint="-0.499984740745262"/>
      </top>
      <bottom style="dashed">
        <color theme="6"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thin">
        <color theme="5" tint="-0.24994659260841701"/>
      </left>
      <right style="dashed">
        <color theme="5" tint="-0.24994659260841701"/>
      </right>
      <top style="thin">
        <color theme="5" tint="-0.24994659260841701"/>
      </top>
      <bottom style="dashed">
        <color theme="5" tint="-0.24994659260841701"/>
      </bottom>
      <diagonal/>
    </border>
    <border>
      <left style="dashed">
        <color theme="5" tint="-0.24994659260841701"/>
      </left>
      <right style="thin">
        <color theme="5" tint="-0.24994659260841701"/>
      </right>
      <top style="thin">
        <color theme="5" tint="-0.24994659260841701"/>
      </top>
      <bottom style="dashed">
        <color theme="5" tint="-0.24994659260841701"/>
      </bottom>
      <diagonal/>
    </border>
    <border>
      <left style="thin">
        <color theme="5" tint="-0.24994659260841701"/>
      </left>
      <right style="dashed">
        <color theme="5" tint="-0.24994659260841701"/>
      </right>
      <top style="dashed">
        <color theme="5" tint="-0.24994659260841701"/>
      </top>
      <bottom style="dashed">
        <color theme="5" tint="-0.24994659260841701"/>
      </bottom>
      <diagonal/>
    </border>
    <border>
      <left style="dashed">
        <color theme="5" tint="-0.24994659260841701"/>
      </left>
      <right style="thin">
        <color theme="5" tint="-0.24994659260841701"/>
      </right>
      <top style="dashed">
        <color theme="5" tint="-0.24994659260841701"/>
      </top>
      <bottom style="dashed">
        <color theme="5" tint="-0.24994659260841701"/>
      </bottom>
      <diagonal/>
    </border>
    <border>
      <left style="thin">
        <color theme="5" tint="-0.24994659260841701"/>
      </left>
      <right style="dashed">
        <color theme="5" tint="-0.24994659260841701"/>
      </right>
      <top style="dashed">
        <color theme="5" tint="-0.24994659260841701"/>
      </top>
      <bottom style="thin">
        <color theme="5" tint="-0.24994659260841701"/>
      </bottom>
      <diagonal/>
    </border>
    <border>
      <left style="dashed">
        <color theme="5" tint="-0.24994659260841701"/>
      </left>
      <right style="thin">
        <color theme="5" tint="-0.24994659260841701"/>
      </right>
      <top style="dashed">
        <color theme="5" tint="-0.24994659260841701"/>
      </top>
      <bottom style="thin">
        <color theme="5" tint="-0.2499465926084170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dashed">
        <color theme="6" tint="-0.499984740745262"/>
      </left>
      <right style="thin">
        <color indexed="64"/>
      </right>
      <top style="dashed">
        <color theme="6" tint="-0.499984740745262"/>
      </top>
      <bottom style="dashed">
        <color theme="6" tint="-0.499984740745262"/>
      </bottom>
      <diagonal/>
    </border>
    <border>
      <left style="thin">
        <color indexed="64"/>
      </left>
      <right style="dashed">
        <color theme="6" tint="-0.499984740745262"/>
      </right>
      <top style="dotted">
        <color indexed="64"/>
      </top>
      <bottom style="dotted">
        <color indexed="64"/>
      </bottom>
      <diagonal/>
    </border>
    <border>
      <left style="thin">
        <color indexed="64"/>
      </left>
      <right style="dashed">
        <color theme="6" tint="-0.499984740745262"/>
      </right>
      <top style="dotted">
        <color indexed="64"/>
      </top>
      <bottom style="thin">
        <color indexed="64"/>
      </bottom>
      <diagonal/>
    </border>
    <border>
      <left/>
      <right style="dotted">
        <color indexed="64"/>
      </right>
      <top style="dotted">
        <color indexed="64"/>
      </top>
      <bottom style="thin">
        <color indexed="64"/>
      </bottom>
      <diagonal/>
    </border>
    <border>
      <left style="dashed">
        <color theme="6" tint="-0.499984740745262"/>
      </left>
      <right style="dashed">
        <color theme="6" tint="-0.499984740745262"/>
      </right>
      <top style="dashed">
        <color theme="6" tint="-0.499984740745262"/>
      </top>
      <bottom style="thin">
        <color indexed="64"/>
      </bottom>
      <diagonal/>
    </border>
    <border>
      <left style="dashed">
        <color theme="6" tint="-0.499984740745262"/>
      </left>
      <right style="thin">
        <color indexed="64"/>
      </right>
      <top style="dashed">
        <color theme="6" tint="-0.499984740745262"/>
      </top>
      <bottom style="thin">
        <color indexed="64"/>
      </bottom>
      <diagonal/>
    </border>
    <border>
      <left style="thin">
        <color theme="9" tint="-0.499984740745262"/>
      </left>
      <right style="thin">
        <color theme="9" tint="-0.499984740745262"/>
      </right>
      <top style="dashed">
        <color theme="9" tint="-0.499984740745262"/>
      </top>
      <bottom style="dashed">
        <color theme="9" tint="-0.499984740745262"/>
      </bottom>
      <diagonal/>
    </border>
    <border>
      <left style="thin">
        <color theme="9" tint="-0.499984740745262"/>
      </left>
      <right style="thin">
        <color theme="9" tint="-0.499984740745262"/>
      </right>
      <top style="dashed">
        <color theme="9" tint="-0.499984740745262"/>
      </top>
      <bottom style="thin">
        <color theme="9" tint="-0.499984740745262"/>
      </bottom>
      <diagonal/>
    </border>
    <border>
      <left style="thin">
        <color theme="9" tint="-0.499984740745262"/>
      </left>
      <right style="thin">
        <color theme="9" tint="-0.499984740745262"/>
      </right>
      <top/>
      <bottom style="dashed">
        <color theme="9" tint="-0.499984740745262"/>
      </bottom>
      <diagonal/>
    </border>
    <border>
      <left style="thin">
        <color indexed="64"/>
      </left>
      <right style="thin">
        <color indexed="64"/>
      </right>
      <top/>
      <bottom style="thin">
        <color indexed="64"/>
      </bottom>
      <diagonal/>
    </border>
  </borders>
  <cellStyleXfs count="2">
    <xf numFmtId="0" fontId="0" fillId="0" borderId="0"/>
    <xf numFmtId="0" fontId="23" fillId="0" borderId="0" applyNumberFormat="0" applyFill="0" applyBorder="0" applyAlignment="0" applyProtection="0"/>
  </cellStyleXfs>
  <cellXfs count="206">
    <xf numFmtId="0" fontId="0" fillId="0" borderId="0" xfId="0"/>
    <xf numFmtId="0" fontId="4" fillId="0" borderId="0" xfId="0" applyFont="1"/>
    <xf numFmtId="0" fontId="3" fillId="0" borderId="0" xfId="0" applyFont="1" applyAlignment="1">
      <alignment horizontal="left" vertical="center"/>
    </xf>
    <xf numFmtId="0" fontId="0" fillId="0" borderId="0" xfId="0" quotePrefix="1"/>
    <xf numFmtId="0" fontId="2" fillId="2" borderId="0" xfId="0" applyFont="1" applyFill="1" applyAlignment="1">
      <alignment vertical="center"/>
    </xf>
    <xf numFmtId="0" fontId="4" fillId="0" borderId="0" xfId="0" applyFont="1" applyAlignment="1">
      <alignment wrapText="1"/>
    </xf>
    <xf numFmtId="14" fontId="0" fillId="0" borderId="0" xfId="0" applyNumberFormat="1"/>
    <xf numFmtId="15" fontId="0" fillId="0" borderId="0" xfId="0" quotePrefix="1" applyNumberFormat="1"/>
    <xf numFmtId="15" fontId="0" fillId="0" borderId="0" xfId="0" applyNumberFormat="1"/>
    <xf numFmtId="164" fontId="0" fillId="0" borderId="0" xfId="0" quotePrefix="1" applyNumberFormat="1" applyAlignment="1">
      <alignment horizontal="left"/>
    </xf>
    <xf numFmtId="14" fontId="0" fillId="0" borderId="0" xfId="0" quotePrefix="1" applyNumberFormat="1"/>
    <xf numFmtId="14" fontId="0" fillId="3" borderId="0" xfId="0" applyNumberFormat="1" applyFill="1"/>
    <xf numFmtId="14" fontId="0" fillId="3" borderId="0" xfId="0" applyNumberFormat="1" applyFill="1" applyAlignment="1"/>
    <xf numFmtId="0" fontId="0" fillId="3" borderId="0" xfId="0" applyFill="1"/>
    <xf numFmtId="0" fontId="0" fillId="0" borderId="0" xfId="0" applyNumberFormat="1"/>
    <xf numFmtId="0" fontId="4" fillId="0" borderId="0" xfId="0" quotePrefix="1" applyFont="1"/>
    <xf numFmtId="0" fontId="6" fillId="4" borderId="0" xfId="0" applyFont="1" applyFill="1"/>
    <xf numFmtId="0" fontId="0" fillId="0" borderId="0" xfId="0" applyAlignment="1">
      <alignment horizontal="center" vertical="center"/>
    </xf>
    <xf numFmtId="0" fontId="7" fillId="0" borderId="0" xfId="0" applyFont="1"/>
    <xf numFmtId="0" fontId="8" fillId="0" borderId="0" xfId="0" applyFont="1"/>
    <xf numFmtId="0" fontId="0" fillId="0" borderId="0" xfId="0" applyAlignment="1">
      <alignment vertical="center"/>
    </xf>
    <xf numFmtId="0" fontId="9" fillId="0" borderId="0" xfId="0" applyFont="1"/>
    <xf numFmtId="0" fontId="0" fillId="0" borderId="0" xfId="0" applyAlignment="1">
      <alignment horizontal="center"/>
    </xf>
    <xf numFmtId="3" fontId="0" fillId="0" borderId="0" xfId="0" applyNumberFormat="1"/>
    <xf numFmtId="0" fontId="0" fillId="0" borderId="0" xfId="0" applyAlignment="1">
      <alignment vertical="center" wrapText="1"/>
    </xf>
    <xf numFmtId="165" fontId="0" fillId="0" borderId="0" xfId="0" applyNumberFormat="1"/>
    <xf numFmtId="166" fontId="0" fillId="0" borderId="9" xfId="0" applyNumberFormat="1" applyBorder="1"/>
    <xf numFmtId="0" fontId="0" fillId="0" borderId="9" xfId="0" applyNumberFormat="1" applyBorder="1"/>
    <xf numFmtId="167" fontId="0" fillId="0" borderId="9" xfId="0" applyNumberFormat="1" applyBorder="1"/>
    <xf numFmtId="22" fontId="9" fillId="0" borderId="10" xfId="0" applyNumberFormat="1" applyFont="1" applyBorder="1"/>
    <xf numFmtId="0" fontId="0" fillId="0" borderId="11" xfId="0" applyNumberFormat="1" applyBorder="1"/>
    <xf numFmtId="18" fontId="13" fillId="0" borderId="12" xfId="0" applyNumberFormat="1" applyFont="1" applyBorder="1"/>
    <xf numFmtId="18" fontId="0" fillId="0" borderId="0" xfId="0" applyNumberFormat="1"/>
    <xf numFmtId="2" fontId="0" fillId="0" borderId="0" xfId="0" applyNumberFormat="1"/>
    <xf numFmtId="166" fontId="0" fillId="0" borderId="0" xfId="0" applyNumberFormat="1"/>
    <xf numFmtId="0" fontId="0" fillId="0" borderId="3" xfId="0" applyBorder="1" applyAlignment="1">
      <alignment horizontal="right"/>
    </xf>
    <xf numFmtId="18" fontId="13" fillId="0" borderId="0" xfId="0" applyNumberFormat="1" applyFont="1" applyBorder="1"/>
    <xf numFmtId="20" fontId="13" fillId="0" borderId="4" xfId="0" applyNumberFormat="1" applyFont="1" applyBorder="1"/>
    <xf numFmtId="20" fontId="13" fillId="0" borderId="13" xfId="0" applyNumberFormat="1" applyFont="1" applyBorder="1"/>
    <xf numFmtId="168" fontId="0" fillId="0" borderId="0" xfId="0" applyNumberFormat="1" applyBorder="1"/>
    <xf numFmtId="0" fontId="0" fillId="0" borderId="4" xfId="0" applyBorder="1"/>
    <xf numFmtId="2" fontId="0" fillId="0" borderId="0" xfId="0" applyNumberFormat="1" applyBorder="1"/>
    <xf numFmtId="0" fontId="0" fillId="0" borderId="5" xfId="0" applyBorder="1"/>
    <xf numFmtId="166" fontId="0" fillId="0" borderId="8" xfId="0" applyNumberFormat="1" applyBorder="1"/>
    <xf numFmtId="0" fontId="9" fillId="0" borderId="6" xfId="0" applyFont="1" applyBorder="1"/>
    <xf numFmtId="0" fontId="13" fillId="0" borderId="0" xfId="0" applyFont="1"/>
    <xf numFmtId="49" fontId="9" fillId="0" borderId="0" xfId="0" applyNumberFormat="1" applyFont="1"/>
    <xf numFmtId="0" fontId="15" fillId="0" borderId="0" xfId="0" applyFont="1" applyAlignment="1">
      <alignment horizontal="center" vertical="center"/>
    </xf>
    <xf numFmtId="0" fontId="18" fillId="0" borderId="14" xfId="0" applyFont="1" applyBorder="1" applyAlignment="1">
      <alignment horizontal="center"/>
    </xf>
    <xf numFmtId="0" fontId="17" fillId="0" borderId="15" xfId="0" applyFont="1" applyBorder="1" applyAlignment="1">
      <alignment horizontal="center" vertical="center"/>
    </xf>
    <xf numFmtId="20" fontId="13" fillId="0" borderId="11" xfId="0" applyNumberFormat="1" applyFont="1" applyBorder="1"/>
    <xf numFmtId="0" fontId="16" fillId="0" borderId="9" xfId="0" applyFont="1" applyBorder="1"/>
    <xf numFmtId="0" fontId="16" fillId="0" borderId="10" xfId="0" applyFont="1" applyBorder="1" applyAlignment="1">
      <alignment horizontal="right"/>
    </xf>
    <xf numFmtId="169" fontId="0" fillId="0" borderId="0" xfId="0" applyNumberFormat="1"/>
    <xf numFmtId="22" fontId="0" fillId="0" borderId="0" xfId="0" applyNumberFormat="1"/>
    <xf numFmtId="0" fontId="14" fillId="0" borderId="0" xfId="0" applyFont="1" applyAlignment="1">
      <alignment vertical="center"/>
    </xf>
    <xf numFmtId="22" fontId="0" fillId="0" borderId="0" xfId="0" applyNumberFormat="1" applyAlignment="1">
      <alignment vertical="center" wrapText="1"/>
    </xf>
    <xf numFmtId="0" fontId="0" fillId="0" borderId="0" xfId="0" applyAlignment="1">
      <alignment horizontal="left" vertical="center"/>
    </xf>
    <xf numFmtId="21" fontId="0" fillId="0" borderId="0" xfId="0" applyNumberFormat="1"/>
    <xf numFmtId="0" fontId="4" fillId="0" borderId="0" xfId="0" applyFont="1" applyAlignment="1">
      <alignment horizontal="center" vertical="center"/>
    </xf>
    <xf numFmtId="0" fontId="4" fillId="0" borderId="0" xfId="0" applyFont="1" applyAlignment="1">
      <alignment vertical="center"/>
    </xf>
    <xf numFmtId="0" fontId="4" fillId="0" borderId="9" xfId="0" applyFont="1" applyBorder="1"/>
    <xf numFmtId="0" fontId="4" fillId="0" borderId="9" xfId="0" applyFont="1" applyBorder="1" applyAlignment="1">
      <alignment horizontal="center" vertical="center"/>
    </xf>
    <xf numFmtId="21" fontId="0" fillId="0" borderId="9" xfId="0" applyNumberFormat="1" applyBorder="1"/>
    <xf numFmtId="0" fontId="4" fillId="0" borderId="0" xfId="0" applyFont="1" applyAlignment="1">
      <alignment horizontal="center" vertical="center"/>
    </xf>
    <xf numFmtId="0" fontId="11" fillId="0" borderId="0" xfId="0" applyFont="1" applyAlignment="1"/>
    <xf numFmtId="0" fontId="19" fillId="0" borderId="0" xfId="0" applyFont="1" applyAlignment="1">
      <alignment horizontal="center" vertical="center"/>
    </xf>
    <xf numFmtId="0" fontId="20" fillId="0" borderId="0" xfId="0" applyFont="1"/>
    <xf numFmtId="0" fontId="19" fillId="0" borderId="0" xfId="0" applyFont="1" applyAlignment="1">
      <alignment horizontal="left" vertical="center"/>
    </xf>
    <xf numFmtId="22" fontId="21" fillId="0" borderId="0" xfId="0" applyNumberFormat="1" applyFont="1"/>
    <xf numFmtId="22" fontId="9" fillId="0" borderId="0" xfId="0" applyNumberFormat="1" applyFont="1"/>
    <xf numFmtId="0" fontId="23" fillId="0" borderId="0" xfId="1"/>
    <xf numFmtId="168" fontId="0" fillId="0" borderId="0" xfId="0" applyNumberFormat="1"/>
    <xf numFmtId="0" fontId="14" fillId="5" borderId="0" xfId="0" applyFont="1" applyFill="1" applyAlignment="1">
      <alignment horizontal="center" vertical="center"/>
    </xf>
    <xf numFmtId="168" fontId="24" fillId="4" borderId="0" xfId="0" applyNumberFormat="1" applyFont="1" applyFill="1"/>
    <xf numFmtId="0" fontId="25" fillId="0" borderId="0" xfId="0" applyFont="1" applyAlignment="1">
      <alignment horizontal="left" vertical="center"/>
    </xf>
    <xf numFmtId="168" fontId="0" fillId="0" borderId="0" xfId="0" applyNumberFormat="1" applyAlignment="1">
      <alignment vertical="center"/>
    </xf>
    <xf numFmtId="170" fontId="0" fillId="0" borderId="0" xfId="0" applyNumberFormat="1"/>
    <xf numFmtId="171" fontId="9" fillId="0" borderId="0" xfId="0" applyNumberFormat="1" applyFont="1"/>
    <xf numFmtId="169" fontId="24" fillId="4" borderId="0" xfId="0" applyNumberFormat="1" applyFont="1" applyFill="1"/>
    <xf numFmtId="172" fontId="14" fillId="0" borderId="0" xfId="0" applyNumberFormat="1" applyFont="1"/>
    <xf numFmtId="0" fontId="0" fillId="0" borderId="18" xfId="0" applyBorder="1"/>
    <xf numFmtId="0" fontId="0" fillId="0" borderId="20" xfId="0" applyBorder="1" applyAlignment="1">
      <alignment horizontal="centerContinuous" vertical="center"/>
    </xf>
    <xf numFmtId="0" fontId="0" fillId="0" borderId="21" xfId="0"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xf numFmtId="0" fontId="0" fillId="0" borderId="25" xfId="0" applyBorder="1"/>
    <xf numFmtId="0" fontId="0" fillId="0" borderId="27" xfId="0" applyBorder="1"/>
    <xf numFmtId="0" fontId="0" fillId="0" borderId="29" xfId="0" applyBorder="1"/>
    <xf numFmtId="0" fontId="0" fillId="0" borderId="31" xfId="0" applyBorder="1"/>
    <xf numFmtId="0" fontId="9" fillId="0" borderId="32" xfId="0" applyFont="1" applyBorder="1"/>
    <xf numFmtId="0" fontId="9" fillId="0" borderId="33" xfId="0" applyFont="1" applyBorder="1"/>
    <xf numFmtId="0" fontId="0" fillId="0" borderId="34" xfId="0" applyBorder="1"/>
    <xf numFmtId="0" fontId="0" fillId="0" borderId="36" xfId="0" applyBorder="1"/>
    <xf numFmtId="14" fontId="0" fillId="0" borderId="0" xfId="0" applyNumberFormat="1" applyBorder="1"/>
    <xf numFmtId="0" fontId="0" fillId="0" borderId="0" xfId="0" applyBorder="1"/>
    <xf numFmtId="0" fontId="27" fillId="0" borderId="0" xfId="1" applyFont="1"/>
    <xf numFmtId="14" fontId="0" fillId="5" borderId="16" xfId="0" applyNumberFormat="1" applyFill="1" applyBorder="1"/>
    <xf numFmtId="14" fontId="0" fillId="5" borderId="22" xfId="0" applyNumberFormat="1" applyFill="1" applyBorder="1"/>
    <xf numFmtId="14" fontId="0" fillId="5" borderId="24" xfId="0" applyNumberFormat="1" applyFill="1" applyBorder="1"/>
    <xf numFmtId="14" fontId="0" fillId="6" borderId="16" xfId="0" applyNumberFormat="1" applyFill="1" applyBorder="1"/>
    <xf numFmtId="14" fontId="0" fillId="6" borderId="35" xfId="0" applyNumberFormat="1" applyFill="1" applyBorder="1"/>
    <xf numFmtId="0" fontId="14" fillId="0" borderId="0" xfId="0" applyFont="1"/>
    <xf numFmtId="0" fontId="0" fillId="0" borderId="37" xfId="0" applyBorder="1" applyAlignment="1">
      <alignment horizontal="left"/>
    </xf>
    <xf numFmtId="0" fontId="0" fillId="0" borderId="37" xfId="0" applyBorder="1" applyAlignment="1">
      <alignment horizontal="left" vertical="center" wrapText="1"/>
    </xf>
    <xf numFmtId="0" fontId="0" fillId="0" borderId="38" xfId="0" applyBorder="1" applyAlignment="1">
      <alignment horizontal="left"/>
    </xf>
    <xf numFmtId="0" fontId="0" fillId="0" borderId="39" xfId="0" applyBorder="1" applyAlignment="1">
      <alignment horizontal="left"/>
    </xf>
    <xf numFmtId="0" fontId="28" fillId="0" borderId="0" xfId="0" applyFont="1" applyAlignment="1">
      <alignment vertical="center"/>
    </xf>
    <xf numFmtId="14" fontId="0" fillId="3" borderId="0" xfId="0" applyNumberFormat="1" applyFill="1" applyAlignment="1">
      <alignment horizontal="center" vertical="center"/>
    </xf>
    <xf numFmtId="173" fontId="30" fillId="0" borderId="0" xfId="0" applyNumberFormat="1" applyFont="1" applyFill="1" applyAlignment="1">
      <alignment horizontal="center" vertical="center"/>
    </xf>
    <xf numFmtId="14" fontId="0" fillId="3" borderId="0" xfId="0" applyNumberFormat="1" applyFill="1" applyBorder="1" applyAlignment="1">
      <alignment horizontal="center" vertical="center"/>
    </xf>
    <xf numFmtId="173" fontId="30" fillId="0" borderId="4" xfId="0" applyNumberFormat="1" applyFont="1" applyFill="1" applyBorder="1" applyAlignment="1">
      <alignment horizontal="center" vertical="center"/>
    </xf>
    <xf numFmtId="173" fontId="30" fillId="0" borderId="6" xfId="0" applyNumberFormat="1" applyFont="1" applyFill="1" applyBorder="1" applyAlignment="1">
      <alignment horizontal="center" vertical="center"/>
    </xf>
    <xf numFmtId="173" fontId="30" fillId="0" borderId="8" xfId="0" applyNumberFormat="1" applyFont="1" applyFill="1" applyBorder="1" applyAlignment="1">
      <alignment horizontal="center" vertical="center"/>
    </xf>
    <xf numFmtId="0" fontId="0" fillId="0" borderId="6" xfId="0" applyBorder="1"/>
    <xf numFmtId="0" fontId="9" fillId="0" borderId="8" xfId="0" applyFont="1" applyBorder="1" applyAlignment="1">
      <alignment horizontal="right" vertical="center"/>
    </xf>
    <xf numFmtId="0" fontId="9" fillId="0" borderId="0" xfId="0" applyFont="1" applyAlignment="1">
      <alignment horizontal="right" vertical="center"/>
    </xf>
    <xf numFmtId="0" fontId="25" fillId="0" borderId="0" xfId="0" applyFont="1" applyBorder="1" applyAlignment="1">
      <alignment horizontal="right" vertical="center"/>
    </xf>
    <xf numFmtId="0" fontId="3" fillId="0" borderId="0" xfId="0" applyFont="1" applyAlignment="1">
      <alignment horizontal="lef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0" fillId="0" borderId="3" xfId="0" applyBorder="1" applyAlignment="1">
      <alignment horizontal="center" vertical="center" wrapText="1"/>
    </xf>
    <xf numFmtId="0" fontId="9" fillId="5" borderId="1"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2" xfId="0" applyFont="1" applyFill="1" applyBorder="1" applyAlignment="1">
      <alignment horizontal="center" vertical="center"/>
    </xf>
    <xf numFmtId="0" fontId="11" fillId="0" borderId="0" xfId="0" applyFont="1" applyAlignment="1">
      <alignment horizontal="center" wrapText="1"/>
    </xf>
    <xf numFmtId="0" fontId="4" fillId="0" borderId="0" xfId="0" applyFont="1" applyAlignment="1">
      <alignment horizontal="center" wrapText="1"/>
    </xf>
    <xf numFmtId="0" fontId="6" fillId="4" borderId="0" xfId="0" applyFont="1" applyFill="1" applyAlignment="1">
      <alignment horizontal="left" vertical="top"/>
    </xf>
    <xf numFmtId="0" fontId="6" fillId="4" borderId="0" xfId="0" applyFont="1" applyFill="1" applyAlignment="1">
      <alignment horizontal="left"/>
    </xf>
    <xf numFmtId="0" fontId="1" fillId="0" borderId="0"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2" fontId="1" fillId="0" borderId="3" xfId="0" quotePrefix="1" applyNumberFormat="1" applyFont="1" applyBorder="1" applyAlignment="1">
      <alignment horizontal="center"/>
    </xf>
    <xf numFmtId="22" fontId="1" fillId="0" borderId="4" xfId="0" quotePrefix="1" applyNumberFormat="1" applyFont="1" applyBorder="1" applyAlignment="1">
      <alignment horizontal="center"/>
    </xf>
    <xf numFmtId="0" fontId="14" fillId="0" borderId="0" xfId="0" applyFont="1" applyAlignment="1">
      <alignment horizontal="center" vertical="center"/>
    </xf>
    <xf numFmtId="0" fontId="14" fillId="0" borderId="0" xfId="0" applyFont="1" applyAlignment="1">
      <alignment horizontal="right" vertical="center"/>
    </xf>
    <xf numFmtId="22" fontId="1" fillId="0" borderId="5" xfId="0" applyNumberFormat="1" applyFont="1" applyBorder="1" applyAlignment="1">
      <alignment horizontal="center" vertical="center"/>
    </xf>
    <xf numFmtId="22" fontId="1" fillId="0" borderId="6" xfId="0" applyNumberFormat="1" applyFont="1" applyBorder="1" applyAlignment="1">
      <alignment horizontal="center" vertical="center"/>
    </xf>
    <xf numFmtId="166" fontId="1" fillId="0" borderId="5" xfId="0" applyNumberFormat="1" applyFont="1" applyBorder="1" applyAlignment="1">
      <alignment horizontal="center"/>
    </xf>
    <xf numFmtId="166" fontId="1" fillId="0" borderId="6" xfId="0" applyNumberFormat="1" applyFont="1" applyBorder="1" applyAlignment="1">
      <alignment horizontal="center"/>
    </xf>
    <xf numFmtId="2" fontId="1" fillId="0" borderId="8" xfId="0" applyNumberFormat="1" applyFont="1" applyBorder="1" applyAlignment="1">
      <alignment horizontal="center"/>
    </xf>
    <xf numFmtId="2" fontId="1" fillId="0" borderId="6" xfId="0" applyNumberFormat="1" applyFont="1" applyBorder="1" applyAlignment="1">
      <alignment horizont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164" fontId="11" fillId="0" borderId="3" xfId="0" applyNumberFormat="1" applyFont="1" applyBorder="1" applyAlignment="1">
      <alignment horizontal="center" vertical="center"/>
    </xf>
    <xf numFmtId="164" fontId="11" fillId="0" borderId="5"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164" fontId="11" fillId="0" borderId="7" xfId="0" applyNumberFormat="1" applyFont="1" applyBorder="1" applyAlignment="1">
      <alignment horizontal="right" vertical="center"/>
    </xf>
    <xf numFmtId="164" fontId="11" fillId="0" borderId="2" xfId="0" applyNumberFormat="1" applyFont="1" applyBorder="1" applyAlignment="1">
      <alignment horizontal="right" vertical="center"/>
    </xf>
    <xf numFmtId="164" fontId="11" fillId="0" borderId="0" xfId="0" applyNumberFormat="1" applyFont="1" applyBorder="1" applyAlignment="1">
      <alignment horizontal="right" vertical="center"/>
    </xf>
    <xf numFmtId="164" fontId="11" fillId="0" borderId="4" xfId="0" applyNumberFormat="1" applyFont="1" applyBorder="1" applyAlignment="1">
      <alignment horizontal="right" vertical="center"/>
    </xf>
    <xf numFmtId="164" fontId="11" fillId="0" borderId="0" xfId="0" applyNumberFormat="1" applyFont="1" applyBorder="1" applyAlignment="1">
      <alignment horizontal="right" vertical="center" wrapText="1"/>
    </xf>
    <xf numFmtId="164" fontId="11" fillId="0" borderId="4" xfId="0" applyNumberFormat="1" applyFont="1" applyBorder="1" applyAlignment="1">
      <alignment horizontal="right" vertical="center" wrapText="1"/>
    </xf>
    <xf numFmtId="164" fontId="11" fillId="0" borderId="8" xfId="0" applyNumberFormat="1" applyFont="1" applyBorder="1" applyAlignment="1">
      <alignment horizontal="right" vertical="center" wrapText="1"/>
    </xf>
    <xf numFmtId="164" fontId="11" fillId="0" borderId="6" xfId="0" applyNumberFormat="1" applyFont="1" applyBorder="1" applyAlignment="1">
      <alignment horizontal="right" vertical="center" wrapText="1"/>
    </xf>
    <xf numFmtId="164" fontId="11" fillId="0" borderId="8" xfId="0" applyNumberFormat="1" applyFont="1" applyBorder="1" applyAlignment="1">
      <alignment horizontal="right" vertical="center"/>
    </xf>
    <xf numFmtId="164" fontId="11" fillId="0" borderId="6" xfId="0" applyNumberFormat="1" applyFont="1" applyBorder="1" applyAlignment="1">
      <alignment horizontal="right" vertical="center"/>
    </xf>
    <xf numFmtId="0" fontId="9" fillId="0" borderId="0" xfId="0" applyFont="1" applyAlignment="1">
      <alignment horizontal="left" vertical="center" wrapText="1"/>
    </xf>
    <xf numFmtId="0" fontId="10" fillId="0" borderId="0" xfId="0" applyFont="1" applyAlignment="1">
      <alignment horizontal="right"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14" fontId="0" fillId="0" borderId="0" xfId="0" applyNumberFormat="1" applyAlignment="1">
      <alignment horizontal="center"/>
    </xf>
    <xf numFmtId="0" fontId="0" fillId="0" borderId="0" xfId="0" applyAlignment="1">
      <alignment horizontal="right" vertical="center"/>
    </xf>
    <xf numFmtId="14" fontId="0" fillId="0" borderId="0" xfId="0" applyNumberFormat="1" applyAlignment="1">
      <alignment horizontal="left"/>
    </xf>
    <xf numFmtId="165" fontId="0" fillId="0" borderId="0" xfId="0" applyNumberFormat="1" applyAlignment="1">
      <alignment horizontal="center" vertical="center"/>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169" fontId="14" fillId="0" borderId="7" xfId="0" applyNumberFormat="1" applyFont="1" applyBorder="1" applyAlignment="1">
      <alignment horizontal="center" vertical="center"/>
    </xf>
    <xf numFmtId="169" fontId="14" fillId="0" borderId="0" xfId="0" applyNumberFormat="1" applyFont="1" applyAlignment="1">
      <alignment horizontal="center" vertical="center"/>
    </xf>
    <xf numFmtId="0" fontId="22"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168" fontId="9" fillId="0" borderId="0" xfId="0" applyNumberFormat="1" applyFont="1" applyAlignment="1">
      <alignment horizontal="right" vertical="center"/>
    </xf>
    <xf numFmtId="0" fontId="22" fillId="0" borderId="0" xfId="0" applyFont="1" applyAlignment="1">
      <alignment horizontal="center" vertical="center"/>
    </xf>
    <xf numFmtId="0" fontId="0" fillId="0" borderId="1"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26" fillId="5" borderId="26" xfId="0" applyFont="1" applyFill="1" applyBorder="1" applyAlignment="1">
      <alignment horizontal="center" vertical="center"/>
    </xf>
    <xf numFmtId="0" fontId="26" fillId="5" borderId="19" xfId="0" applyFont="1" applyFill="1"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21" fillId="0" borderId="14" xfId="0" applyFont="1" applyBorder="1" applyAlignment="1">
      <alignment horizontal="center" vertical="center" wrapText="1"/>
    </xf>
    <xf numFmtId="0" fontId="21" fillId="0" borderId="40"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9" fillId="0" borderId="0" xfId="0" applyFont="1" applyAlignment="1">
      <alignment horizontal="right" vertical="center"/>
    </xf>
    <xf numFmtId="0" fontId="29" fillId="0" borderId="8" xfId="0" applyFont="1" applyBorder="1" applyAlignment="1">
      <alignment horizontal="right"/>
    </xf>
    <xf numFmtId="0" fontId="29" fillId="0" borderId="0" xfId="0" applyFont="1" applyAlignment="1">
      <alignment horizontal="right"/>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19050</xdr:colOff>
      <xdr:row>1</xdr:row>
      <xdr:rowOff>28575</xdr:rowOff>
    </xdr:from>
    <xdr:to>
      <xdr:col>17</xdr:col>
      <xdr:colOff>542925</xdr:colOff>
      <xdr:row>36</xdr:row>
      <xdr:rowOff>66675</xdr:rowOff>
    </xdr:to>
    <xdr:sp macro="" textlink="">
      <xdr:nvSpPr>
        <xdr:cNvPr id="2" name="CuadroTexto 1"/>
        <xdr:cNvSpPr txBox="1"/>
      </xdr:nvSpPr>
      <xdr:spPr>
        <a:xfrm>
          <a:off x="7600950" y="219075"/>
          <a:ext cx="4638675" cy="573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En el siguiente caso registramos el tiempo de uso de un aparto técnico a lo largo de una semana y que tiene una tarifa de 100 €/hora, tal y como aparece queremos calcular el coste total por el uso del equipo a lo largo del periodo. </a:t>
          </a:r>
        </a:p>
        <a:p>
          <a:r>
            <a:rPr lang="es-ES" sz="1100">
              <a:solidFill>
                <a:schemeClr val="dk1"/>
              </a:solidFill>
              <a:effectLst/>
              <a:latin typeface="+mn-lt"/>
              <a:ea typeface="+mn-ea"/>
              <a:cs typeface="+mn-cs"/>
            </a:rPr>
            <a:t>¿Cómo se hace la multiplicación de horas por dinero en Excel? </a:t>
          </a:r>
        </a:p>
        <a:p>
          <a:r>
            <a:rPr lang="es-ES" sz="1100">
              <a:solidFill>
                <a:schemeClr val="dk1"/>
              </a:solidFill>
              <a:effectLst/>
              <a:latin typeface="+mn-lt"/>
              <a:ea typeface="+mn-ea"/>
              <a:cs typeface="+mn-cs"/>
            </a:rPr>
            <a:t>La celda D12 contiene la fórmula =D10*D11que es la multiplicación del total de horas trabajadas por la tarifa indicada. El resultado debería ser 4,050 € pero en su lugar tenemos solo 168.75 € que es un valor incorrecto.</a:t>
          </a:r>
        </a:p>
        <a:p>
          <a:r>
            <a:rPr lang="es-ES" sz="1100">
              <a:solidFill>
                <a:schemeClr val="dk1"/>
              </a:solidFill>
              <a:effectLst/>
              <a:latin typeface="+mn-lt"/>
              <a:ea typeface="+mn-ea"/>
              <a:cs typeface="+mn-cs"/>
            </a:rPr>
            <a:t>Si analizamos las celdas involucradas en el cálculo nos damos cuenta que la tarifa por hora es simplemente el valor numérico 100. Por otro lado la celda D10 hace la suma del rango D5:D9 y la única peculiaridad es que tiene aplicado un formato personalizado para desplegar correctamente la </a:t>
          </a:r>
          <a:r>
            <a:rPr lang="es-ES" sz="1100">
              <a:solidFill>
                <a:schemeClr val="dk1"/>
              </a:solidFill>
              <a:effectLst/>
              <a:latin typeface="+mn-lt"/>
              <a:ea typeface="+mn-ea"/>
              <a:cs typeface="+mn-cs"/>
              <a:hlinkClick xmlns:r="http://schemas.openxmlformats.org/officeDocument/2006/relationships" r:id=""/>
            </a:rPr>
            <a:t>suma de horas y minutos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problema con </a:t>
          </a:r>
          <a:r>
            <a:rPr lang="es-ES" sz="1100" b="1" i="1">
              <a:solidFill>
                <a:schemeClr val="dk1"/>
              </a:solidFill>
              <a:effectLst/>
              <a:latin typeface="+mn-lt"/>
              <a:ea typeface="+mn-ea"/>
              <a:cs typeface="+mn-cs"/>
            </a:rPr>
            <a:t>la multiplicación de tiempo por dinero</a:t>
          </a:r>
          <a:r>
            <a:rPr lang="es-ES" sz="1100">
              <a:solidFill>
                <a:schemeClr val="dk1"/>
              </a:solidFill>
              <a:effectLst/>
              <a:latin typeface="+mn-lt"/>
              <a:ea typeface="+mn-ea"/>
              <a:cs typeface="+mn-cs"/>
            </a:rPr>
            <a:t> es que las horas en Excel no son en realidad lo que parece. Para darnos cuenta del valor real de la celda D10 basta con aplicar el formato General a dicha celda</a:t>
          </a:r>
        </a:p>
        <a:p>
          <a:r>
            <a:rPr lang="es-ES" sz="1100">
              <a:solidFill>
                <a:schemeClr val="dk1"/>
              </a:solidFill>
              <a:effectLst/>
              <a:latin typeface="+mn-lt"/>
              <a:ea typeface="+mn-ea"/>
              <a:cs typeface="+mn-cs"/>
            </a:rPr>
            <a:t>Las 40 horas y 30 minutos que inicialmente desplegaba la celda D10, son en realidad el valor numérico 1.6875 y es la razón por la cual la cantidad a pagar calculado en la celda D12 nos devuelve como resultado el monto 168.75 € (=D10*D11)</a:t>
          </a:r>
        </a:p>
        <a:p>
          <a:r>
            <a:rPr lang="es-ES" sz="1100">
              <a:solidFill>
                <a:schemeClr val="dk1"/>
              </a:solidFill>
              <a:effectLst/>
              <a:latin typeface="+mn-lt"/>
              <a:ea typeface="+mn-ea"/>
              <a:cs typeface="+mn-cs"/>
            </a:rPr>
            <a:t>Al trabajar con datos de tiempo en Excel vemos desplegadas las horas y minutos tal como los conocemos, pero su valor real es un número decimal entre 0.0, para las 00:00:00 horas, y hasta 0.99999999 que representa las 23:59:59 horas. Eso quiere decir que el valor entero 1 significa un día completo de 24 horas y por tal motivo el valor de la celda D10 significa que tenemos 1 día entero y 0.6875 de otro día.</a:t>
          </a:r>
        </a:p>
        <a:p>
          <a:r>
            <a:rPr lang="es-ES" sz="1100" b="1" i="1" u="sng">
              <a:solidFill>
                <a:schemeClr val="dk1"/>
              </a:solidFill>
              <a:effectLst/>
              <a:latin typeface="+mn-lt"/>
              <a:ea typeface="+mn-ea"/>
              <a:cs typeface="+mn-cs"/>
            </a:rPr>
            <a:t>Multiplicar horas por dinero en Excel</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resolver este problema del valor decimal de las horas será suficiente con agregar la multiplicación por 24 de manera que se haga la conversión del valor decimal a la cantidad correcta de horas. Observa cómo al incluir esta multiplicación en la fórmula de la celda D13 obtenemos el resultado correcto.</a:t>
          </a:r>
        </a:p>
        <a:p>
          <a:r>
            <a:rPr lang="es-ES" sz="1100">
              <a:solidFill>
                <a:schemeClr val="dk1"/>
              </a:solidFill>
              <a:effectLst/>
              <a:latin typeface="+mn-lt"/>
              <a:ea typeface="+mn-ea"/>
              <a:cs typeface="+mn-cs"/>
            </a:rPr>
            <a:t>Ahora ya sabemos </a:t>
          </a:r>
          <a:r>
            <a:rPr lang="es-ES" sz="1100" b="1" i="1">
              <a:solidFill>
                <a:schemeClr val="dk1"/>
              </a:solidFill>
              <a:effectLst/>
              <a:latin typeface="+mn-lt"/>
              <a:ea typeface="+mn-ea"/>
              <a:cs typeface="+mn-cs"/>
            </a:rPr>
            <a:t>cómo multiplicar horas por dinero</a:t>
          </a:r>
          <a:r>
            <a:rPr lang="es-ES" sz="1100">
              <a:solidFill>
                <a:schemeClr val="dk1"/>
              </a:solidFill>
              <a:effectLst/>
              <a:latin typeface="+mn-lt"/>
              <a:ea typeface="+mn-ea"/>
              <a:cs typeface="+mn-cs"/>
            </a:rPr>
            <a:t> en Excel de manera que podamos calcular y pagar correctamente por las horas maquina empleadas trabajadas en la empresa.</a:t>
          </a:r>
        </a:p>
        <a:p>
          <a:endParaRPr lang="es-ES" sz="1100">
            <a:solidFill>
              <a:schemeClr val="dk1"/>
            </a:solidFill>
            <a:effectLst/>
            <a:latin typeface="+mn-lt"/>
            <a:ea typeface="+mn-ea"/>
            <a:cs typeface="+mn-cs"/>
          </a:endParaRPr>
        </a:p>
      </xdr:txBody>
    </xdr:sp>
    <xdr:clientData/>
  </xdr:twoCellAnchor>
  <xdr:twoCellAnchor editAs="oneCell">
    <xdr:from>
      <xdr:col>4</xdr:col>
      <xdr:colOff>304800</xdr:colOff>
      <xdr:row>2</xdr:row>
      <xdr:rowOff>9525</xdr:rowOff>
    </xdr:from>
    <xdr:to>
      <xdr:col>10</xdr:col>
      <xdr:colOff>362545</xdr:colOff>
      <xdr:row>19</xdr:row>
      <xdr:rowOff>56694</xdr:rowOff>
    </xdr:to>
    <xdr:pic>
      <xdr:nvPicPr>
        <xdr:cNvPr id="4" name="Imagen 3"/>
        <xdr:cNvPicPr>
          <a:picLocks noChangeAspect="1"/>
        </xdr:cNvPicPr>
      </xdr:nvPicPr>
      <xdr:blipFill>
        <a:blip xmlns:r="http://schemas.openxmlformats.org/officeDocument/2006/relationships" r:embed="rId1"/>
        <a:stretch>
          <a:fillRect/>
        </a:stretch>
      </xdr:blipFill>
      <xdr:spPr>
        <a:xfrm>
          <a:off x="3086100" y="361950"/>
          <a:ext cx="4172545" cy="2828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371475</xdr:colOff>
      <xdr:row>0</xdr:row>
      <xdr:rowOff>123825</xdr:rowOff>
    </xdr:from>
    <xdr:to>
      <xdr:col>14</xdr:col>
      <xdr:colOff>114300</xdr:colOff>
      <xdr:row>11</xdr:row>
      <xdr:rowOff>38100</xdr:rowOff>
    </xdr:to>
    <xdr:sp macro="" textlink="">
      <xdr:nvSpPr>
        <xdr:cNvPr id="7" name="CuadroTexto 6"/>
        <xdr:cNvSpPr txBox="1"/>
      </xdr:nvSpPr>
      <xdr:spPr>
        <a:xfrm>
          <a:off x="4552950" y="123825"/>
          <a:ext cx="463867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El problema se centra en computar o contar el número de días que transcurre hasta la fecha de vencimiento pero de manera tal que si la fecha de vencimiento cae en un dia feriado o no laborable, la fecha fuera corregida al día hábil anterior. Es decir, supongamos que la fecha inicial es 1 de abril del 2015, y en 30 días la persona tiene que pagar, esto quiere decir el 1 de mayo de 2015, PERO la fecha de pago no puede caer ni en días festivos ni en fines de semana. Existe la formula DIA.LAB.INTL pero es válida porque omite todos los fines de semana o todos los domingos, para esto la fecha de pago tiene que ir antes (en caso de ser festivo o fin de semana); supongamos, si cae en domingo la fecha pasa para el viernes de esa misma semana, no para el lunes.</a:t>
          </a:r>
        </a:p>
        <a:p>
          <a:endParaRPr lang="es-E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exceltotal.com/como-multiplicar-horas-por-dinero-en-exce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jldexcelsp.blogspot.co.il/2015/04/calcular-fecha-de-vencimiento-en-dia.h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nubededatos.blogspot.com.es/2015/01/calcular-dias-transcurridos-y-restante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6"/>
  <sheetViews>
    <sheetView zoomScale="120" zoomScaleNormal="120" workbookViewId="0">
      <selection activeCell="G24" sqref="G24"/>
    </sheetView>
  </sheetViews>
  <sheetFormatPr baseColWidth="10" defaultColWidth="10.6640625" defaultRowHeight="12.75" x14ac:dyDescent="0.2"/>
  <cols>
    <col min="1" max="1" width="37.1640625" customWidth="1"/>
    <col min="2" max="2" width="11.5" customWidth="1"/>
    <col min="3" max="3" width="13.83203125" customWidth="1"/>
    <col min="4" max="4" width="11.83203125" customWidth="1"/>
    <col min="5" max="5" width="12.6640625" customWidth="1"/>
    <col min="6" max="6" width="15" customWidth="1"/>
    <col min="7" max="7" width="18.5" customWidth="1"/>
    <col min="8" max="8" width="18.33203125" customWidth="1"/>
    <col min="9" max="9" width="1.33203125" style="13" customWidth="1"/>
    <col min="10" max="10" width="11.1640625" customWidth="1"/>
    <col min="12" max="12" width="17.5" customWidth="1"/>
    <col min="13" max="13" width="14.5" bestFit="1" customWidth="1"/>
    <col min="15" max="15" width="12.83203125" customWidth="1"/>
    <col min="16" max="16" width="13.83203125" customWidth="1"/>
  </cols>
  <sheetData>
    <row r="1" spans="1:8" ht="15" x14ac:dyDescent="0.2">
      <c r="A1" s="4" t="s">
        <v>0</v>
      </c>
    </row>
    <row r="3" spans="1:8" ht="15" x14ac:dyDescent="0.2">
      <c r="A3" s="119" t="s">
        <v>27</v>
      </c>
      <c r="B3" s="2" t="s">
        <v>1</v>
      </c>
    </row>
    <row r="4" spans="1:8" ht="12.75" customHeight="1" x14ac:dyDescent="0.2">
      <c r="A4" s="119"/>
    </row>
    <row r="6" spans="1:8" ht="25.5" x14ac:dyDescent="0.2">
      <c r="A6" s="131" t="s">
        <v>18</v>
      </c>
      <c r="B6" s="131"/>
      <c r="C6" s="64" t="s">
        <v>2</v>
      </c>
      <c r="D6" s="64" t="s">
        <v>3</v>
      </c>
      <c r="E6" s="64" t="s">
        <v>4</v>
      </c>
      <c r="F6" s="64" t="s">
        <v>5</v>
      </c>
      <c r="G6" s="5" t="s">
        <v>6</v>
      </c>
      <c r="H6" s="5" t="s">
        <v>7</v>
      </c>
    </row>
    <row r="7" spans="1:8" x14ac:dyDescent="0.2">
      <c r="C7" s="66" t="s">
        <v>147</v>
      </c>
      <c r="D7" s="66" t="s">
        <v>148</v>
      </c>
      <c r="E7" s="66" t="s">
        <v>149</v>
      </c>
      <c r="F7" s="66" t="s">
        <v>150</v>
      </c>
      <c r="G7" s="66" t="s">
        <v>151</v>
      </c>
      <c r="H7" s="68" t="s">
        <v>152</v>
      </c>
    </row>
    <row r="8" spans="1:8" x14ac:dyDescent="0.2">
      <c r="A8" s="3" t="s">
        <v>8</v>
      </c>
      <c r="B8" s="6">
        <v>37625</v>
      </c>
      <c r="C8">
        <f t="shared" ref="C8:C12" si="0">YEAR(A8)</f>
        <v>2003</v>
      </c>
      <c r="D8">
        <f t="shared" ref="D8:D12" si="1">MONTH(A8)</f>
        <v>4</v>
      </c>
      <c r="E8">
        <f t="shared" ref="E8:E12" si="2">DAY(A8)</f>
        <v>1</v>
      </c>
      <c r="F8">
        <f t="shared" ref="F8:F12" si="3">WEEKDAY(A8,1)</f>
        <v>3</v>
      </c>
      <c r="G8" s="6">
        <f t="shared" ref="G8:G12" si="4">DATE(C8,D8,E8)</f>
        <v>37712</v>
      </c>
      <c r="H8">
        <f>DATEVALUE("1/4/2003")</f>
        <v>37712</v>
      </c>
    </row>
    <row r="9" spans="1:8" x14ac:dyDescent="0.2">
      <c r="A9" s="3" t="s">
        <v>9</v>
      </c>
      <c r="B9" s="6">
        <v>398</v>
      </c>
      <c r="C9">
        <f t="shared" si="0"/>
        <v>1901</v>
      </c>
      <c r="D9">
        <f t="shared" si="1"/>
        <v>1</v>
      </c>
      <c r="E9">
        <f t="shared" si="2"/>
        <v>2</v>
      </c>
      <c r="F9">
        <f t="shared" si="3"/>
        <v>4</v>
      </c>
      <c r="G9" s="6">
        <f t="shared" si="4"/>
        <v>368</v>
      </c>
      <c r="H9">
        <f>DATEVALUE("2/1/1901")</f>
        <v>368</v>
      </c>
    </row>
    <row r="10" spans="1:8" x14ac:dyDescent="0.2">
      <c r="A10" s="9">
        <v>37625</v>
      </c>
      <c r="B10" s="8">
        <v>37625</v>
      </c>
      <c r="C10">
        <f t="shared" si="0"/>
        <v>2003</v>
      </c>
      <c r="D10">
        <f t="shared" si="1"/>
        <v>1</v>
      </c>
      <c r="E10">
        <f t="shared" si="2"/>
        <v>4</v>
      </c>
      <c r="F10">
        <f t="shared" si="3"/>
        <v>7</v>
      </c>
      <c r="G10" s="6">
        <f t="shared" si="4"/>
        <v>37625</v>
      </c>
    </row>
    <row r="11" spans="1:8" x14ac:dyDescent="0.2">
      <c r="A11" s="3" t="s">
        <v>8</v>
      </c>
      <c r="B11" s="8">
        <v>37625</v>
      </c>
      <c r="C11">
        <f t="shared" si="0"/>
        <v>2003</v>
      </c>
      <c r="D11">
        <f t="shared" si="1"/>
        <v>4</v>
      </c>
      <c r="E11">
        <f t="shared" si="2"/>
        <v>1</v>
      </c>
      <c r="F11">
        <f t="shared" si="3"/>
        <v>3</v>
      </c>
      <c r="G11" s="6">
        <f t="shared" si="4"/>
        <v>37712</v>
      </c>
    </row>
    <row r="12" spans="1:8" x14ac:dyDescent="0.2">
      <c r="A12" s="10"/>
      <c r="B12" s="8">
        <v>369</v>
      </c>
      <c r="C12">
        <f t="shared" si="0"/>
        <v>1900</v>
      </c>
      <c r="D12">
        <f t="shared" si="1"/>
        <v>1</v>
      </c>
      <c r="E12">
        <f t="shared" si="2"/>
        <v>0</v>
      </c>
      <c r="F12">
        <f t="shared" si="3"/>
        <v>7</v>
      </c>
      <c r="G12" s="6">
        <f t="shared" si="4"/>
        <v>0</v>
      </c>
      <c r="H12">
        <f>DATEVALUE("1/3/1900")</f>
        <v>61</v>
      </c>
    </row>
    <row r="13" spans="1:8" ht="25.5" customHeight="1" x14ac:dyDescent="0.2">
      <c r="B13" s="8"/>
      <c r="C13" s="129" t="s">
        <v>12</v>
      </c>
      <c r="D13" s="130" t="s">
        <v>13</v>
      </c>
    </row>
    <row r="14" spans="1:8" x14ac:dyDescent="0.2">
      <c r="B14" s="8"/>
      <c r="C14" s="129"/>
      <c r="D14" s="130"/>
    </row>
    <row r="15" spans="1:8" x14ac:dyDescent="0.2">
      <c r="A15" s="1" t="s">
        <v>11</v>
      </c>
      <c r="B15" s="11">
        <f ca="1">TODAY()</f>
        <v>42109</v>
      </c>
      <c r="C15" s="129"/>
      <c r="D15" s="130"/>
    </row>
    <row r="16" spans="1:8" x14ac:dyDescent="0.2">
      <c r="A16" s="1" t="s">
        <v>14</v>
      </c>
      <c r="B16" s="6">
        <v>37624</v>
      </c>
      <c r="C16" s="11">
        <f>WORKDAY(B16,50)</f>
        <v>37694</v>
      </c>
      <c r="D16" s="12">
        <f>WORKDAY(B16,50,E19:E20)</f>
        <v>37697</v>
      </c>
    </row>
    <row r="17" spans="1:24" x14ac:dyDescent="0.2">
      <c r="A17" s="1" t="s">
        <v>15</v>
      </c>
      <c r="B17" s="6">
        <v>37837</v>
      </c>
    </row>
    <row r="18" spans="1:24" x14ac:dyDescent="0.2">
      <c r="B18" s="6"/>
      <c r="E18" s="1" t="s">
        <v>16</v>
      </c>
    </row>
    <row r="19" spans="1:24" x14ac:dyDescent="0.2">
      <c r="A19" s="65" t="s">
        <v>17</v>
      </c>
      <c r="B19" s="13">
        <f>NETWORKDAYS(B16,B17,E19:E20)</f>
        <v>150</v>
      </c>
      <c r="E19" s="6">
        <v>37806</v>
      </c>
    </row>
    <row r="20" spans="1:24" x14ac:dyDescent="0.2">
      <c r="A20" s="65" t="s">
        <v>17</v>
      </c>
      <c r="B20" s="13">
        <f>NETWORKDAYS(B16,B17)</f>
        <v>152</v>
      </c>
      <c r="E20" s="6">
        <v>37641</v>
      </c>
    </row>
    <row r="23" spans="1:24" x14ac:dyDescent="0.2">
      <c r="A23" s="132" t="s">
        <v>23</v>
      </c>
      <c r="B23" s="132"/>
    </row>
    <row r="24" spans="1:24" ht="25.5" x14ac:dyDescent="0.2">
      <c r="B24" s="5" t="s">
        <v>19</v>
      </c>
      <c r="C24" s="1" t="s">
        <v>2</v>
      </c>
      <c r="D24" s="1" t="s">
        <v>3</v>
      </c>
      <c r="E24" s="1" t="s">
        <v>4</v>
      </c>
      <c r="F24" s="1" t="s">
        <v>5</v>
      </c>
      <c r="G24" s="5" t="s">
        <v>6</v>
      </c>
      <c r="H24" s="5" t="s">
        <v>20</v>
      </c>
    </row>
    <row r="25" spans="1:24" x14ac:dyDescent="0.2">
      <c r="A25" s="3" t="s">
        <v>8</v>
      </c>
      <c r="B25" s="14">
        <v>37625</v>
      </c>
      <c r="C25">
        <f>YEAR(B25)</f>
        <v>2003</v>
      </c>
      <c r="D25">
        <f>MONTH(B25)</f>
        <v>1</v>
      </c>
      <c r="E25">
        <f>DAY(B25)</f>
        <v>4</v>
      </c>
      <c r="F25">
        <f>WEEKDAY(B25,1)</f>
        <v>7</v>
      </c>
      <c r="G25" s="6">
        <f>DATE(C25,D25,E25)</f>
        <v>37625</v>
      </c>
      <c r="H25">
        <f>EDATE(B25,6)</f>
        <v>37806</v>
      </c>
    </row>
    <row r="26" spans="1:24" x14ac:dyDescent="0.2">
      <c r="A26" s="3" t="s">
        <v>9</v>
      </c>
      <c r="B26" s="14">
        <v>398</v>
      </c>
      <c r="C26">
        <f>YEAR(B26)</f>
        <v>1901</v>
      </c>
      <c r="D26">
        <f>MONTH(B26)</f>
        <v>2</v>
      </c>
      <c r="E26">
        <f>DAY(B26)</f>
        <v>1</v>
      </c>
      <c r="F26">
        <f>WEEKDAY(B26,1)</f>
        <v>6</v>
      </c>
      <c r="G26" s="6">
        <f>DATE(C26,D26,E26)</f>
        <v>398</v>
      </c>
      <c r="H26">
        <f>EDATE(B26,6)</f>
        <v>579</v>
      </c>
    </row>
    <row r="27" spans="1:24" x14ac:dyDescent="0.2">
      <c r="A27" s="7" t="s">
        <v>10</v>
      </c>
      <c r="B27" s="14">
        <v>37625</v>
      </c>
      <c r="C27">
        <f>YEAR(B27)</f>
        <v>2003</v>
      </c>
      <c r="D27">
        <f>MONTH(B27)</f>
        <v>1</v>
      </c>
      <c r="E27">
        <f>DAY(B27)</f>
        <v>4</v>
      </c>
      <c r="F27">
        <f>WEEKDAY(B27,1)</f>
        <v>7</v>
      </c>
      <c r="G27" s="6">
        <f>DATE(C27,D27,E27)</f>
        <v>37625</v>
      </c>
      <c r="H27">
        <f>EDATE(B27,6)</f>
        <v>37806</v>
      </c>
      <c r="X27" s="67"/>
    </row>
    <row r="28" spans="1:24" x14ac:dyDescent="0.2">
      <c r="A28" s="15" t="s">
        <v>21</v>
      </c>
      <c r="B28" s="14">
        <v>37625</v>
      </c>
      <c r="C28">
        <f>YEAR(B28)</f>
        <v>2003</v>
      </c>
      <c r="D28">
        <f>MONTH(B28)</f>
        <v>1</v>
      </c>
      <c r="E28">
        <f>DAY(B28)</f>
        <v>4</v>
      </c>
      <c r="F28">
        <f>WEEKDAY(B28,1)</f>
        <v>7</v>
      </c>
      <c r="G28" s="6">
        <f>DATE(C28,D28,E28)</f>
        <v>37625</v>
      </c>
      <c r="H28">
        <f>EDATE(B28,6)</f>
        <v>37806</v>
      </c>
      <c r="J28" s="138" t="s">
        <v>96</v>
      </c>
      <c r="K28" s="138"/>
      <c r="L28" s="138"/>
      <c r="M28" s="138"/>
    </row>
    <row r="29" spans="1:24" x14ac:dyDescent="0.2">
      <c r="A29" s="3" t="s">
        <v>8</v>
      </c>
      <c r="B29" s="14">
        <v>37625</v>
      </c>
      <c r="C29">
        <f>YEAR(B29)</f>
        <v>2003</v>
      </c>
      <c r="D29">
        <f>MONTH(B29)</f>
        <v>1</v>
      </c>
      <c r="E29">
        <f>DAY(B29)</f>
        <v>4</v>
      </c>
      <c r="F29">
        <f>WEEKDAY(B29,1)</f>
        <v>7</v>
      </c>
      <c r="G29" s="6">
        <f>DATE(C29,D29,E29)</f>
        <v>37625</v>
      </c>
      <c r="H29">
        <f>EDATE(B29,6)</f>
        <v>37806</v>
      </c>
    </row>
    <row r="30" spans="1:24" x14ac:dyDescent="0.2">
      <c r="B30" s="8"/>
      <c r="J30" s="120" t="s">
        <v>98</v>
      </c>
      <c r="K30" s="120" t="s">
        <v>97</v>
      </c>
      <c r="L30" s="121" t="s">
        <v>99</v>
      </c>
      <c r="M30" s="122"/>
      <c r="O30" s="138" t="s">
        <v>100</v>
      </c>
      <c r="P30" s="138"/>
      <c r="Q30" s="138"/>
      <c r="R30" s="138"/>
      <c r="S30" s="138"/>
      <c r="T30" s="138"/>
    </row>
    <row r="31" spans="1:24" x14ac:dyDescent="0.2">
      <c r="A31" s="16" t="s">
        <v>22</v>
      </c>
      <c r="B31" s="6">
        <f ca="1">TODAY()</f>
        <v>42109</v>
      </c>
      <c r="J31" s="120"/>
      <c r="K31" s="120"/>
      <c r="L31" s="123"/>
      <c r="M31" s="124"/>
      <c r="O31" s="126" t="s">
        <v>0</v>
      </c>
      <c r="P31" s="127"/>
      <c r="Q31" s="128"/>
      <c r="R31" s="126" t="s">
        <v>33</v>
      </c>
      <c r="S31" s="127"/>
      <c r="T31" s="128"/>
    </row>
    <row r="32" spans="1:24" ht="15" x14ac:dyDescent="0.25">
      <c r="B32" s="8"/>
      <c r="J32" s="26">
        <v>0</v>
      </c>
      <c r="K32" s="27">
        <f t="shared" ref="K32:K38" si="5">J32</f>
        <v>0</v>
      </c>
      <c r="L32" s="29">
        <v>41002</v>
      </c>
      <c r="M32" s="30">
        <f>L32</f>
        <v>41002</v>
      </c>
      <c r="O32" s="35" t="s">
        <v>102</v>
      </c>
      <c r="P32" s="36">
        <v>0.35416666666666669</v>
      </c>
      <c r="Q32" s="37">
        <v>0.35416666666666669</v>
      </c>
      <c r="R32" s="35" t="s">
        <v>102</v>
      </c>
      <c r="S32" s="36">
        <v>0.35416666666666669</v>
      </c>
      <c r="T32" s="37">
        <f>S32</f>
        <v>0.35416666666666669</v>
      </c>
    </row>
    <row r="33" spans="2:20" ht="15.75" thickBot="1" x14ac:dyDescent="0.3">
      <c r="B33" s="16" t="s">
        <v>26</v>
      </c>
      <c r="C33" s="16"/>
      <c r="J33" s="26">
        <v>0.125</v>
      </c>
      <c r="K33" s="27">
        <f t="shared" si="5"/>
        <v>0.125</v>
      </c>
      <c r="L33" s="29">
        <v>41002.125</v>
      </c>
      <c r="M33" s="30">
        <f>L33</f>
        <v>41002.125</v>
      </c>
      <c r="O33" s="35" t="s">
        <v>101</v>
      </c>
      <c r="P33" s="31">
        <v>0.85416666666666663</v>
      </c>
      <c r="Q33" s="38">
        <v>0.85416666666666663</v>
      </c>
      <c r="R33" s="35" t="s">
        <v>101</v>
      </c>
      <c r="S33" s="31">
        <v>0.60416666666666663</v>
      </c>
      <c r="T33" s="38">
        <f>S33</f>
        <v>0.60416666666666663</v>
      </c>
    </row>
    <row r="34" spans="2:20" ht="13.5" thickTop="1" x14ac:dyDescent="0.2">
      <c r="B34" s="1" t="s">
        <v>24</v>
      </c>
      <c r="C34" s="1" t="s">
        <v>25</v>
      </c>
      <c r="J34" s="26">
        <v>0.5</v>
      </c>
      <c r="K34" s="27">
        <f t="shared" si="5"/>
        <v>0.5</v>
      </c>
      <c r="L34" s="29">
        <v>41002.5</v>
      </c>
      <c r="M34" s="30">
        <f t="shared" ref="M34:M38" si="6">L34</f>
        <v>41002.5</v>
      </c>
      <c r="O34" s="125" t="s">
        <v>103</v>
      </c>
      <c r="P34" s="39">
        <f>P33-P32</f>
        <v>0.49999999999999994</v>
      </c>
      <c r="Q34" s="40" t="s">
        <v>104</v>
      </c>
      <c r="R34" s="125" t="s">
        <v>103</v>
      </c>
      <c r="S34" s="39">
        <f>S33-S32</f>
        <v>0.24999999999999994</v>
      </c>
      <c r="T34" s="40" t="s">
        <v>104</v>
      </c>
    </row>
    <row r="35" spans="2:20" x14ac:dyDescent="0.2">
      <c r="B35" s="14">
        <v>37622</v>
      </c>
      <c r="C35" s="6">
        <f>B35</f>
        <v>37622</v>
      </c>
      <c r="J35" s="26">
        <v>0.625</v>
      </c>
      <c r="K35" s="27">
        <f t="shared" si="5"/>
        <v>0.625</v>
      </c>
      <c r="L35" s="29">
        <v>41002.625</v>
      </c>
      <c r="M35" s="30">
        <f t="shared" si="6"/>
        <v>41002.625</v>
      </c>
      <c r="O35" s="125"/>
      <c r="P35" s="41">
        <f>$P$33-$P$32</f>
        <v>0.49999999999999994</v>
      </c>
      <c r="Q35" s="40" t="s">
        <v>105</v>
      </c>
      <c r="R35" s="125"/>
      <c r="S35" s="41">
        <f>$S$33-$S$32</f>
        <v>0.24999999999999994</v>
      </c>
      <c r="T35" s="40" t="s">
        <v>105</v>
      </c>
    </row>
    <row r="36" spans="2:20" x14ac:dyDescent="0.2">
      <c r="B36" s="14">
        <v>37623</v>
      </c>
      <c r="C36" s="6">
        <f t="shared" ref="C36:C44" si="7">B36</f>
        <v>37623</v>
      </c>
      <c r="J36" s="26">
        <v>0.75</v>
      </c>
      <c r="K36" s="27">
        <f t="shared" si="5"/>
        <v>0.75</v>
      </c>
      <c r="L36" s="29">
        <v>41002.75</v>
      </c>
      <c r="M36" s="30">
        <f t="shared" si="6"/>
        <v>41002.75</v>
      </c>
      <c r="O36" s="125"/>
      <c r="P36" s="146" t="s">
        <v>106</v>
      </c>
      <c r="Q36" s="147"/>
      <c r="R36" s="125"/>
      <c r="S36" s="146" t="s">
        <v>107</v>
      </c>
      <c r="T36" s="147"/>
    </row>
    <row r="37" spans="2:20" x14ac:dyDescent="0.2">
      <c r="B37" s="14">
        <v>37624</v>
      </c>
      <c r="C37" s="6">
        <f t="shared" si="7"/>
        <v>37624</v>
      </c>
      <c r="J37" s="26">
        <v>0.83333333333333337</v>
      </c>
      <c r="K37" s="28">
        <f t="shared" si="5"/>
        <v>0.83333333333333337</v>
      </c>
      <c r="L37" s="29">
        <v>41002.833333333336</v>
      </c>
      <c r="M37" s="30">
        <f t="shared" si="6"/>
        <v>41002.833333333336</v>
      </c>
      <c r="O37" s="42"/>
      <c r="P37" s="43">
        <f t="shared" ref="P37" si="8">$P$33-$P$32</f>
        <v>0.49999999999999994</v>
      </c>
      <c r="Q37" s="44" t="s">
        <v>104</v>
      </c>
      <c r="R37" s="42"/>
      <c r="S37" s="43">
        <f>$S$33-$S$32</f>
        <v>0.24999999999999994</v>
      </c>
      <c r="T37" s="44" t="s">
        <v>104</v>
      </c>
    </row>
    <row r="38" spans="2:20" x14ac:dyDescent="0.2">
      <c r="B38" s="14">
        <v>37625</v>
      </c>
      <c r="C38" s="6">
        <f t="shared" si="7"/>
        <v>37625</v>
      </c>
      <c r="J38" s="26">
        <v>0.95833333333333337</v>
      </c>
      <c r="K38" s="28">
        <f t="shared" si="5"/>
        <v>0.95833333333333337</v>
      </c>
      <c r="L38" s="29">
        <v>41002.958333333336</v>
      </c>
      <c r="M38" s="30">
        <f t="shared" si="6"/>
        <v>41002.958333333336</v>
      </c>
      <c r="O38" s="126" t="s">
        <v>41</v>
      </c>
      <c r="P38" s="127"/>
      <c r="Q38" s="127"/>
      <c r="R38" s="127"/>
      <c r="S38" s="127"/>
      <c r="T38" s="128"/>
    </row>
    <row r="39" spans="2:20" ht="15" x14ac:dyDescent="0.25">
      <c r="B39" s="14">
        <v>37626</v>
      </c>
      <c r="C39" s="6">
        <f t="shared" si="7"/>
        <v>37626</v>
      </c>
      <c r="O39" s="136" t="s">
        <v>108</v>
      </c>
      <c r="P39" s="137"/>
      <c r="Q39" s="135" t="s">
        <v>109</v>
      </c>
      <c r="R39" s="134"/>
      <c r="S39" s="133" t="s">
        <v>109</v>
      </c>
      <c r="T39" s="134"/>
    </row>
    <row r="40" spans="2:20" ht="15" x14ac:dyDescent="0.25">
      <c r="B40" s="14">
        <v>37627</v>
      </c>
      <c r="C40" s="6">
        <f t="shared" si="7"/>
        <v>37627</v>
      </c>
      <c r="O40" s="140">
        <f ca="1">NOW()</f>
        <v>42109.431595254631</v>
      </c>
      <c r="P40" s="141"/>
      <c r="Q40" s="142">
        <f ca="1">NOW()-TODAY()</f>
        <v>0.43159525463124737</v>
      </c>
      <c r="R40" s="143"/>
      <c r="S40" s="144">
        <f ca="1">NOW()-TODAY()</f>
        <v>0.43159525463124737</v>
      </c>
      <c r="T40" s="145"/>
    </row>
    <row r="41" spans="2:20" x14ac:dyDescent="0.2">
      <c r="B41" s="14">
        <v>37628</v>
      </c>
      <c r="C41" s="6">
        <f t="shared" si="7"/>
        <v>37628</v>
      </c>
    </row>
    <row r="42" spans="2:20" x14ac:dyDescent="0.2">
      <c r="B42" s="14">
        <v>37629</v>
      </c>
      <c r="C42" s="6">
        <f t="shared" si="7"/>
        <v>37629</v>
      </c>
      <c r="K42" s="139" t="s">
        <v>110</v>
      </c>
      <c r="L42" s="139"/>
      <c r="M42" s="32">
        <f>TIME(10,10,0)</f>
        <v>0.4236111111111111</v>
      </c>
    </row>
    <row r="43" spans="2:20" x14ac:dyDescent="0.2">
      <c r="B43" s="14">
        <v>37630</v>
      </c>
      <c r="C43" s="6">
        <f t="shared" si="7"/>
        <v>37630</v>
      </c>
      <c r="N43" s="150" t="s">
        <v>114</v>
      </c>
      <c r="O43" s="150"/>
      <c r="P43" s="150"/>
    </row>
    <row r="44" spans="2:20" x14ac:dyDescent="0.2">
      <c r="B44" s="14">
        <v>37631</v>
      </c>
      <c r="C44" s="6">
        <f t="shared" si="7"/>
        <v>37631</v>
      </c>
      <c r="K44" s="139" t="s">
        <v>111</v>
      </c>
      <c r="L44" s="139"/>
      <c r="M44" s="34">
        <f>TIMEVALUE(L45)</f>
        <v>0.35416666666666669</v>
      </c>
      <c r="N44" s="151" t="s">
        <v>115</v>
      </c>
      <c r="O44" s="151" t="s">
        <v>116</v>
      </c>
      <c r="P44" s="151" t="s">
        <v>117</v>
      </c>
    </row>
    <row r="45" spans="2:20" x14ac:dyDescent="0.2">
      <c r="K45" s="21" t="s">
        <v>112</v>
      </c>
      <c r="L45" s="46" t="s">
        <v>113</v>
      </c>
      <c r="N45" s="151"/>
      <c r="O45" s="151"/>
      <c r="P45" s="151"/>
    </row>
    <row r="46" spans="2:20" x14ac:dyDescent="0.2">
      <c r="N46" s="17">
        <f>HOUR(M44)</f>
        <v>8</v>
      </c>
      <c r="O46" s="17">
        <f>MINUTE(M44)</f>
        <v>30</v>
      </c>
      <c r="P46" s="17">
        <f>SECOND(M44)</f>
        <v>0</v>
      </c>
    </row>
    <row r="47" spans="2:20" x14ac:dyDescent="0.2">
      <c r="J47" s="138" t="s">
        <v>131</v>
      </c>
      <c r="K47" s="138"/>
      <c r="L47" s="138"/>
      <c r="M47" s="55"/>
      <c r="N47" s="47"/>
      <c r="O47" s="47"/>
      <c r="P47" s="47"/>
    </row>
    <row r="48" spans="2:20" x14ac:dyDescent="0.2">
      <c r="J48" s="21" t="s">
        <v>132</v>
      </c>
      <c r="L48" s="57">
        <v>10</v>
      </c>
    </row>
    <row r="49" spans="11:16" x14ac:dyDescent="0.2">
      <c r="K49" t="s">
        <v>130</v>
      </c>
      <c r="L49" s="54">
        <f ca="1">NOW()</f>
        <v>42109.431595254631</v>
      </c>
    </row>
    <row r="50" spans="11:16" x14ac:dyDescent="0.2">
      <c r="K50" s="21" t="s">
        <v>48</v>
      </c>
      <c r="L50" s="54">
        <f ca="1">L49+TIME(L48,0,0)</f>
        <v>42109.848261921295</v>
      </c>
      <c r="P50" s="70">
        <f ca="1" xml:space="preserve"> NOW()</f>
        <v>42109.431595254631</v>
      </c>
    </row>
    <row r="51" spans="11:16" x14ac:dyDescent="0.2">
      <c r="K51" s="149" t="s">
        <v>133</v>
      </c>
      <c r="L51" s="149"/>
      <c r="P51" s="69">
        <f ca="1">NOW()</f>
        <v>42109.431595254631</v>
      </c>
    </row>
    <row r="52" spans="11:16" x14ac:dyDescent="0.2">
      <c r="P52" s="6">
        <f ca="1">TODAY()</f>
        <v>42109</v>
      </c>
    </row>
    <row r="55" spans="11:16" x14ac:dyDescent="0.2">
      <c r="K55" s="148"/>
    </row>
    <row r="56" spans="11:16" x14ac:dyDescent="0.2">
      <c r="K56" s="148"/>
      <c r="L56" s="56"/>
    </row>
  </sheetData>
  <mergeCells count="32">
    <mergeCell ref="K55:K56"/>
    <mergeCell ref="K51:L51"/>
    <mergeCell ref="N43:P43"/>
    <mergeCell ref="N44:N45"/>
    <mergeCell ref="O44:O45"/>
    <mergeCell ref="P44:P45"/>
    <mergeCell ref="J47:L47"/>
    <mergeCell ref="K44:L44"/>
    <mergeCell ref="S39:T39"/>
    <mergeCell ref="Q39:R39"/>
    <mergeCell ref="O39:P39"/>
    <mergeCell ref="J28:M28"/>
    <mergeCell ref="K42:L42"/>
    <mergeCell ref="O40:P40"/>
    <mergeCell ref="Q40:R40"/>
    <mergeCell ref="S40:T40"/>
    <mergeCell ref="R34:R36"/>
    <mergeCell ref="S36:T36"/>
    <mergeCell ref="O30:T30"/>
    <mergeCell ref="R31:T31"/>
    <mergeCell ref="O38:T38"/>
    <mergeCell ref="P36:Q36"/>
    <mergeCell ref="A3:A4"/>
    <mergeCell ref="J30:J31"/>
    <mergeCell ref="K30:K31"/>
    <mergeCell ref="L30:M31"/>
    <mergeCell ref="O34:O36"/>
    <mergeCell ref="O31:Q31"/>
    <mergeCell ref="C13:C15"/>
    <mergeCell ref="D13:D15"/>
    <mergeCell ref="A6:B6"/>
    <mergeCell ref="A23:B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4"/>
  <sheetViews>
    <sheetView zoomScale="120" zoomScaleNormal="120" workbookViewId="0">
      <selection activeCell="H31" sqref="H31"/>
    </sheetView>
  </sheetViews>
  <sheetFormatPr baseColWidth="10" defaultRowHeight="12.75" x14ac:dyDescent="0.2"/>
  <cols>
    <col min="2" max="2" width="13" bestFit="1" customWidth="1"/>
    <col min="3" max="3" width="26.5" customWidth="1"/>
  </cols>
  <sheetData>
    <row r="1" spans="1:4" ht="15" x14ac:dyDescent="0.2">
      <c r="A1" s="4" t="s">
        <v>155</v>
      </c>
    </row>
    <row r="2" spans="1:4" x14ac:dyDescent="0.2">
      <c r="A2" s="17" t="s">
        <v>45</v>
      </c>
      <c r="B2" s="17" t="s">
        <v>46</v>
      </c>
    </row>
    <row r="3" spans="1:4" x14ac:dyDescent="0.2">
      <c r="A3" s="6">
        <v>40604</v>
      </c>
      <c r="B3" s="6">
        <f ca="1">TODAY()</f>
        <v>42109</v>
      </c>
    </row>
    <row r="4" spans="1:4" x14ac:dyDescent="0.2">
      <c r="A4" s="17" t="s">
        <v>47</v>
      </c>
      <c r="B4" s="17" t="s">
        <v>48</v>
      </c>
      <c r="C4" s="17" t="s">
        <v>49</v>
      </c>
      <c r="D4" s="20"/>
    </row>
    <row r="5" spans="1:4" x14ac:dyDescent="0.2">
      <c r="A5" s="17" t="s">
        <v>50</v>
      </c>
      <c r="B5">
        <f ca="1">DATEDIF($A$3,$B$3,"m")</f>
        <v>49</v>
      </c>
      <c r="C5" t="s">
        <v>56</v>
      </c>
    </row>
    <row r="6" spans="1:4" x14ac:dyDescent="0.2">
      <c r="A6" s="17" t="s">
        <v>51</v>
      </c>
      <c r="B6">
        <f ca="1">DATEDIF($A$3,$B$3,"d")</f>
        <v>1505</v>
      </c>
      <c r="C6" t="s">
        <v>57</v>
      </c>
    </row>
    <row r="7" spans="1:4" x14ac:dyDescent="0.2">
      <c r="A7" s="17" t="s">
        <v>52</v>
      </c>
      <c r="B7">
        <f ca="1">DATEDIF($A$3,$B$3,"y")</f>
        <v>4</v>
      </c>
      <c r="C7" t="s">
        <v>58</v>
      </c>
    </row>
    <row r="8" spans="1:4" x14ac:dyDescent="0.2">
      <c r="A8" s="17" t="s">
        <v>53</v>
      </c>
      <c r="B8">
        <f ca="1">DATEDIF($A$3,$B$3,"ym")</f>
        <v>1</v>
      </c>
      <c r="C8" t="s">
        <v>59</v>
      </c>
    </row>
    <row r="9" spans="1:4" x14ac:dyDescent="0.2">
      <c r="A9" s="17" t="s">
        <v>54</v>
      </c>
      <c r="B9">
        <f ca="1">DATEDIF($A$3,$B$3,"yd")</f>
        <v>44</v>
      </c>
      <c r="C9" t="s">
        <v>60</v>
      </c>
    </row>
    <row r="10" spans="1:4" x14ac:dyDescent="0.2">
      <c r="A10" s="17" t="s">
        <v>55</v>
      </c>
      <c r="B10">
        <f ca="1">DATEDIF($A$3,$B$3,"md")</f>
        <v>13</v>
      </c>
      <c r="C10" t="s">
        <v>61</v>
      </c>
    </row>
    <row r="11" spans="1:4" x14ac:dyDescent="0.2">
      <c r="A11" s="17"/>
    </row>
    <row r="12" spans="1:4" x14ac:dyDescent="0.2">
      <c r="A12" s="17"/>
    </row>
    <row r="13" spans="1:4" x14ac:dyDescent="0.2">
      <c r="A13" s="17"/>
    </row>
    <row r="14" spans="1:4" x14ac:dyDescent="0.2">
      <c r="A14" s="17"/>
    </row>
  </sheetData>
  <pageMargins left="0.7" right="0.7" top="0.75" bottom="0.75" header="0.3" footer="0.3"/>
  <ignoredErrors>
    <ignoredError sqref="B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9"/>
  <sheetViews>
    <sheetView workbookViewId="0">
      <selection activeCell="I37" sqref="I37"/>
    </sheetView>
  </sheetViews>
  <sheetFormatPr baseColWidth="10" defaultRowHeight="12.75" x14ac:dyDescent="0.2"/>
  <cols>
    <col min="4" max="4" width="12.6640625" customWidth="1"/>
  </cols>
  <sheetData>
    <row r="1" spans="1:10" ht="15" x14ac:dyDescent="0.2">
      <c r="A1" s="4" t="s">
        <v>156</v>
      </c>
    </row>
    <row r="2" spans="1:10" x14ac:dyDescent="0.2">
      <c r="A2" s="71" t="s">
        <v>157</v>
      </c>
    </row>
    <row r="3" spans="1:10" ht="15" x14ac:dyDescent="0.2">
      <c r="A3" s="188" t="s">
        <v>162</v>
      </c>
      <c r="B3" s="188"/>
      <c r="C3" s="188"/>
      <c r="D3" s="188"/>
    </row>
    <row r="4" spans="1:10" x14ac:dyDescent="0.2">
      <c r="A4" s="73" t="s">
        <v>160</v>
      </c>
      <c r="B4" s="73" t="s">
        <v>158</v>
      </c>
      <c r="C4" s="73" t="s">
        <v>159</v>
      </c>
      <c r="D4" s="73" t="s">
        <v>161</v>
      </c>
    </row>
    <row r="5" spans="1:10" x14ac:dyDescent="0.2">
      <c r="A5" s="75" t="s">
        <v>163</v>
      </c>
      <c r="B5" s="76">
        <v>0.33333333333333331</v>
      </c>
      <c r="C5" s="76">
        <v>0.67013888888888884</v>
      </c>
      <c r="D5" s="79">
        <f>C5-B5</f>
        <v>0.33680555555555552</v>
      </c>
      <c r="J5" s="53"/>
    </row>
    <row r="6" spans="1:10" x14ac:dyDescent="0.2">
      <c r="A6" s="75" t="s">
        <v>164</v>
      </c>
      <c r="B6" s="76">
        <v>0.34027777777777773</v>
      </c>
      <c r="C6" s="76">
        <v>0.68055555555555547</v>
      </c>
      <c r="D6" s="79">
        <f t="shared" ref="D6:D9" si="0">C6-B6</f>
        <v>0.34027777777777773</v>
      </c>
    </row>
    <row r="7" spans="1:10" x14ac:dyDescent="0.2">
      <c r="A7" s="75" t="s">
        <v>165</v>
      </c>
      <c r="B7" s="76">
        <v>0.3888888888888889</v>
      </c>
      <c r="C7" s="76">
        <v>0.72569444444444453</v>
      </c>
      <c r="D7" s="79">
        <f t="shared" si="0"/>
        <v>0.33680555555555564</v>
      </c>
    </row>
    <row r="8" spans="1:10" x14ac:dyDescent="0.2">
      <c r="A8" s="75" t="s">
        <v>166</v>
      </c>
      <c r="B8" s="76">
        <v>0.36458333333333331</v>
      </c>
      <c r="C8" s="76">
        <v>0.70486111111111116</v>
      </c>
      <c r="D8" s="79">
        <f t="shared" si="0"/>
        <v>0.34027777777777785</v>
      </c>
    </row>
    <row r="9" spans="1:10" x14ac:dyDescent="0.2">
      <c r="A9" s="75" t="s">
        <v>167</v>
      </c>
      <c r="B9" s="72">
        <v>0.35416666666666669</v>
      </c>
      <c r="C9" s="72">
        <v>0.6875</v>
      </c>
      <c r="D9" s="79">
        <f t="shared" si="0"/>
        <v>0.33333333333333331</v>
      </c>
    </row>
    <row r="10" spans="1:10" x14ac:dyDescent="0.2">
      <c r="A10" s="187" t="s">
        <v>168</v>
      </c>
      <c r="B10" s="187"/>
      <c r="C10" s="187"/>
      <c r="D10" s="53">
        <f>SUM(D5:D9)</f>
        <v>1.6875</v>
      </c>
    </row>
    <row r="11" spans="1:10" x14ac:dyDescent="0.2">
      <c r="A11" s="187" t="s">
        <v>169</v>
      </c>
      <c r="B11" s="187"/>
      <c r="C11" s="187"/>
      <c r="D11" s="77">
        <v>100</v>
      </c>
    </row>
    <row r="12" spans="1:10" x14ac:dyDescent="0.2">
      <c r="A12" s="187" t="s">
        <v>170</v>
      </c>
      <c r="B12" s="187"/>
      <c r="C12" s="187"/>
      <c r="D12" s="78">
        <f>D10*D11</f>
        <v>168.75</v>
      </c>
    </row>
    <row r="13" spans="1:10" x14ac:dyDescent="0.2">
      <c r="A13" s="187" t="s">
        <v>171</v>
      </c>
      <c r="B13" s="187"/>
      <c r="C13" s="187"/>
      <c r="D13" s="80">
        <f>D11*D10*24</f>
        <v>4050</v>
      </c>
    </row>
    <row r="25" spans="1:9" x14ac:dyDescent="0.2">
      <c r="A25" s="75" t="s">
        <v>163</v>
      </c>
      <c r="B25" s="76">
        <v>0.33333333333333331</v>
      </c>
      <c r="C25" s="76">
        <v>0.33894675925925927</v>
      </c>
      <c r="D25" s="74">
        <f>C25-B25</f>
        <v>5.6134259259259522E-3</v>
      </c>
      <c r="F25" s="75" t="s">
        <v>163</v>
      </c>
      <c r="G25" s="76">
        <v>0.33333333333333331</v>
      </c>
      <c r="H25" s="76">
        <v>0.67013888888888884</v>
      </c>
      <c r="I25" s="74">
        <f>H25-G25</f>
        <v>0.33680555555555552</v>
      </c>
    </row>
    <row r="26" spans="1:9" x14ac:dyDescent="0.2">
      <c r="A26" s="75" t="s">
        <v>164</v>
      </c>
      <c r="B26" s="76">
        <v>0.34027777777777773</v>
      </c>
      <c r="C26" s="76">
        <v>0.34594907407407405</v>
      </c>
      <c r="D26" s="74">
        <f t="shared" ref="D26:D29" si="1">C26-B26</f>
        <v>5.6712962962963132E-3</v>
      </c>
      <c r="F26" s="75" t="s">
        <v>164</v>
      </c>
      <c r="G26" s="76">
        <v>0.34027777777777773</v>
      </c>
      <c r="H26" s="76">
        <v>0.68055555555555547</v>
      </c>
      <c r="I26" s="74">
        <f t="shared" ref="I26:I29" si="2">H26-G26</f>
        <v>0.34027777777777773</v>
      </c>
    </row>
    <row r="27" spans="1:9" x14ac:dyDescent="0.2">
      <c r="A27" s="75" t="s">
        <v>165</v>
      </c>
      <c r="B27" s="76">
        <v>0.38894675925925926</v>
      </c>
      <c r="C27" s="76">
        <v>0.39456018518518521</v>
      </c>
      <c r="D27" s="74">
        <f t="shared" si="1"/>
        <v>5.6134259259259522E-3</v>
      </c>
      <c r="F27" s="75" t="s">
        <v>165</v>
      </c>
      <c r="G27" s="76">
        <v>0.3888888888888889</v>
      </c>
      <c r="H27" s="76">
        <v>0.72569444444444453</v>
      </c>
      <c r="I27" s="74">
        <f t="shared" si="2"/>
        <v>0.33680555555555564</v>
      </c>
    </row>
    <row r="28" spans="1:9" x14ac:dyDescent="0.2">
      <c r="A28" s="75" t="s">
        <v>166</v>
      </c>
      <c r="B28" s="76">
        <v>0.36458333333333331</v>
      </c>
      <c r="C28" s="76">
        <v>0.37025462962962963</v>
      </c>
      <c r="D28" s="74">
        <f t="shared" si="1"/>
        <v>5.6712962962963132E-3</v>
      </c>
      <c r="F28" s="75" t="s">
        <v>166</v>
      </c>
      <c r="G28" s="76">
        <v>0.36458333333333331</v>
      </c>
      <c r="H28" s="76">
        <v>0.70486111111111116</v>
      </c>
      <c r="I28" s="74">
        <f t="shared" si="2"/>
        <v>0.34027777777777785</v>
      </c>
    </row>
    <row r="29" spans="1:9" x14ac:dyDescent="0.2">
      <c r="A29" s="75" t="s">
        <v>167</v>
      </c>
      <c r="B29" s="72">
        <v>0.35416666666666669</v>
      </c>
      <c r="C29" s="72">
        <v>0.35972222222222222</v>
      </c>
      <c r="D29" s="74">
        <f t="shared" si="1"/>
        <v>5.5555555555555358E-3</v>
      </c>
      <c r="F29" s="75" t="s">
        <v>167</v>
      </c>
      <c r="G29" s="72">
        <v>0.35416666666666669</v>
      </c>
      <c r="H29" s="72">
        <v>0.6875</v>
      </c>
      <c r="I29" s="74">
        <f t="shared" si="2"/>
        <v>0.33333333333333331</v>
      </c>
    </row>
  </sheetData>
  <mergeCells count="5">
    <mergeCell ref="A13:C13"/>
    <mergeCell ref="A3:D3"/>
    <mergeCell ref="A10:C10"/>
    <mergeCell ref="A11:C11"/>
    <mergeCell ref="A12:C12"/>
  </mergeCells>
  <hyperlinks>
    <hyperlink ref="A2"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I26" sqref="I26"/>
    </sheetView>
  </sheetViews>
  <sheetFormatPr baseColWidth="10" defaultRowHeight="12.75" x14ac:dyDescent="0.2"/>
  <cols>
    <col min="2" max="2" width="9.6640625" customWidth="1"/>
    <col min="3" max="3" width="11.1640625" customWidth="1"/>
    <col min="4" max="4" width="9.5" customWidth="1"/>
    <col min="5" max="5" width="3.5" customWidth="1"/>
    <col min="6" max="6" width="11" customWidth="1"/>
    <col min="7" max="7" width="16.33203125" customWidth="1"/>
    <col min="9" max="9" width="13.6640625" customWidth="1"/>
  </cols>
  <sheetData>
    <row r="1" spans="1:7" ht="15" x14ac:dyDescent="0.2">
      <c r="A1" s="4" t="s">
        <v>172</v>
      </c>
    </row>
    <row r="2" spans="1:7" x14ac:dyDescent="0.2">
      <c r="A2" s="97" t="s">
        <v>179</v>
      </c>
    </row>
    <row r="3" spans="1:7" ht="15" customHeight="1" x14ac:dyDescent="0.2">
      <c r="A3" s="103" t="s">
        <v>190</v>
      </c>
    </row>
    <row r="4" spans="1:7" ht="15" customHeight="1" x14ac:dyDescent="0.2">
      <c r="C4" s="199" t="s">
        <v>173</v>
      </c>
      <c r="D4" s="199" t="s">
        <v>174</v>
      </c>
      <c r="F4" s="82" t="s">
        <v>178</v>
      </c>
      <c r="G4" s="83"/>
    </row>
    <row r="5" spans="1:7" ht="15" customHeight="1" x14ac:dyDescent="0.2">
      <c r="C5" s="200"/>
      <c r="D5" s="200"/>
      <c r="F5" s="84" t="s">
        <v>24</v>
      </c>
      <c r="G5" s="85" t="s">
        <v>174</v>
      </c>
    </row>
    <row r="6" spans="1:7" ht="15" customHeight="1" x14ac:dyDescent="0.2">
      <c r="A6" s="189" t="s">
        <v>175</v>
      </c>
      <c r="B6" s="190"/>
      <c r="C6" s="193">
        <v>30</v>
      </c>
      <c r="D6" s="88"/>
      <c r="F6" s="99">
        <v>42005</v>
      </c>
      <c r="G6" s="86" t="str">
        <f>INDEX(rngSemana,WEEKDAY(F6,2))</f>
        <v>jueves</v>
      </c>
    </row>
    <row r="7" spans="1:7" ht="15" customHeight="1" x14ac:dyDescent="0.2">
      <c r="A7" s="191"/>
      <c r="B7" s="192"/>
      <c r="C7" s="194"/>
      <c r="D7" s="89"/>
      <c r="F7" s="99">
        <v>42107</v>
      </c>
      <c r="G7" s="86" t="str">
        <f>INDEX(rngSemana,WEEKDAY(F7,2))</f>
        <v>lunes</v>
      </c>
    </row>
    <row r="8" spans="1:7" ht="15" customHeight="1" x14ac:dyDescent="0.2">
      <c r="A8" s="195" t="s">
        <v>14</v>
      </c>
      <c r="B8" s="196"/>
      <c r="C8" s="98">
        <v>42047</v>
      </c>
      <c r="D8" s="90" t="str">
        <f>INDEX(rngSemana,WEEKDAY(C8,2))</f>
        <v>jueves</v>
      </c>
      <c r="F8" s="99">
        <v>42108</v>
      </c>
      <c r="G8" s="86" t="str">
        <f>INDEX(rngSemana,WEEKDAY(F8,2))</f>
        <v>martes</v>
      </c>
    </row>
    <row r="9" spans="1:7" ht="15" customHeight="1" x14ac:dyDescent="0.2">
      <c r="A9" s="91" t="s">
        <v>176</v>
      </c>
      <c r="B9" s="81"/>
      <c r="C9" s="101">
        <f>C8+C6</f>
        <v>42077</v>
      </c>
      <c r="D9" s="90" t="str">
        <f>INDEX(rngSemana,WEEKDAY(C9,2))</f>
        <v>sábado</v>
      </c>
      <c r="F9" s="99">
        <v>42166</v>
      </c>
      <c r="G9" s="86" t="str">
        <f>INDEX(rngSemana,WEEKDAY(F9,2))</f>
        <v>jueves</v>
      </c>
    </row>
    <row r="10" spans="1:7" ht="15" customHeight="1" x14ac:dyDescent="0.2">
      <c r="A10" s="92" t="s">
        <v>177</v>
      </c>
      <c r="B10" s="93"/>
      <c r="C10" s="102">
        <f>MAX((C8+C6-{7;6;5;4;3;2;1;0})*(ISERROR(MATCH(C8+C6-{7;6;5;4;3;2;1;0},Feriados,0)))*(WEEKDAY(C8+C6-{7;6;5;4;3;2;1;0},2)&lt;6))</f>
        <v>42076</v>
      </c>
      <c r="D10" s="94" t="str">
        <f>INDEX(rngSemana,WEEKDAY(C10,2))</f>
        <v>viernes</v>
      </c>
      <c r="F10" s="100">
        <v>42167</v>
      </c>
      <c r="G10" s="87" t="str">
        <f>INDEX(rngSemana,WEEKDAY(F10,2))</f>
        <v>viernes</v>
      </c>
    </row>
    <row r="11" spans="1:7" ht="15" customHeight="1" x14ac:dyDescent="0.2">
      <c r="C11" s="95"/>
      <c r="D11" s="96"/>
    </row>
    <row r="12" spans="1:7" ht="15" customHeight="1" x14ac:dyDescent="0.2">
      <c r="A12" s="103" t="s">
        <v>189</v>
      </c>
      <c r="G12" s="197" t="s">
        <v>181</v>
      </c>
    </row>
    <row r="13" spans="1:7" ht="15" customHeight="1" x14ac:dyDescent="0.2">
      <c r="C13" s="199" t="s">
        <v>173</v>
      </c>
      <c r="D13" s="199" t="s">
        <v>174</v>
      </c>
      <c r="G13" s="198"/>
    </row>
    <row r="14" spans="1:7" ht="15" customHeight="1" x14ac:dyDescent="0.2">
      <c r="C14" s="200"/>
      <c r="D14" s="200"/>
      <c r="G14" s="107" t="s">
        <v>182</v>
      </c>
    </row>
    <row r="15" spans="1:7" ht="15" customHeight="1" x14ac:dyDescent="0.2">
      <c r="A15" s="189" t="s">
        <v>175</v>
      </c>
      <c r="B15" s="190"/>
      <c r="C15" s="193">
        <v>30</v>
      </c>
      <c r="D15" s="88"/>
      <c r="G15" s="105" t="s">
        <v>183</v>
      </c>
    </row>
    <row r="16" spans="1:7" ht="15" customHeight="1" x14ac:dyDescent="0.2">
      <c r="A16" s="191"/>
      <c r="B16" s="192"/>
      <c r="C16" s="194"/>
      <c r="D16" s="89"/>
      <c r="G16" s="104" t="s">
        <v>184</v>
      </c>
    </row>
    <row r="17" spans="1:7" ht="15" customHeight="1" x14ac:dyDescent="0.2">
      <c r="A17" s="195" t="s">
        <v>14</v>
      </c>
      <c r="B17" s="196"/>
      <c r="C17" s="98">
        <v>42137</v>
      </c>
      <c r="D17" s="90" t="str">
        <f>INDEX(rngSemana,WEEKDAY(C17,2))</f>
        <v>miércoles</v>
      </c>
      <c r="G17" s="104" t="s">
        <v>185</v>
      </c>
    </row>
    <row r="18" spans="1:7" ht="15" customHeight="1" x14ac:dyDescent="0.2">
      <c r="A18" s="91" t="s">
        <v>176</v>
      </c>
      <c r="B18" s="81"/>
      <c r="C18" s="101">
        <f>C17+C15</f>
        <v>42167</v>
      </c>
      <c r="D18" s="90" t="str">
        <f>INDEX(rngSemana,WEEKDAY(C18,2))</f>
        <v>viernes</v>
      </c>
      <c r="G18" s="104" t="s">
        <v>186</v>
      </c>
    </row>
    <row r="19" spans="1:7" ht="15" customHeight="1" x14ac:dyDescent="0.2">
      <c r="A19" s="92" t="s">
        <v>177</v>
      </c>
      <c r="B19" s="93"/>
      <c r="C19" s="102">
        <f>MAX((C17+C15-{7;6;5;4;3;2;1;0})*(ISERROR(MATCH(C17+C15-{7;6;5;4;3;2;1;0},Feriados,0)))*(WEEKDAY(C17+C15-{7;6;5;4;3;2;1;0},2)&lt;6))</f>
        <v>42165</v>
      </c>
      <c r="D19" s="94" t="str">
        <f>INDEX(rngSemana,WEEKDAY(C19,2))</f>
        <v>miércoles</v>
      </c>
      <c r="G19" s="104" t="s">
        <v>187</v>
      </c>
    </row>
    <row r="20" spans="1:7" ht="15" customHeight="1" x14ac:dyDescent="0.2">
      <c r="G20" s="106" t="s">
        <v>188</v>
      </c>
    </row>
    <row r="21" spans="1:7" ht="15" customHeight="1" x14ac:dyDescent="0.2"/>
    <row r="22" spans="1:7" ht="15" customHeight="1" x14ac:dyDescent="0.2">
      <c r="A22" t="s">
        <v>180</v>
      </c>
    </row>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sheetData>
  <mergeCells count="11">
    <mergeCell ref="C4:C5"/>
    <mergeCell ref="D4:D5"/>
    <mergeCell ref="A8:B8"/>
    <mergeCell ref="C13:C14"/>
    <mergeCell ref="D13:D14"/>
    <mergeCell ref="A15:B16"/>
    <mergeCell ref="C15:C16"/>
    <mergeCell ref="A17:B17"/>
    <mergeCell ref="G12:G13"/>
    <mergeCell ref="A6:B7"/>
    <mergeCell ref="C6:C7"/>
  </mergeCells>
  <hyperlinks>
    <hyperlink ref="A2" r:id="rId1" display="Extraido y adaptado de: http://jldexcelsp.blogspot.co.il/2015/04/calcular-fecha-de-vencimiento-en-dia.html"/>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topLeftCell="A5" workbookViewId="0">
      <selection activeCell="I20" sqref="I20"/>
    </sheetView>
  </sheetViews>
  <sheetFormatPr baseColWidth="10" defaultRowHeight="12.75" x14ac:dyDescent="0.2"/>
  <cols>
    <col min="1" max="1" width="16.1640625" customWidth="1"/>
    <col min="2" max="2" width="10.83203125" customWidth="1"/>
    <col min="3" max="3" width="1.83203125" customWidth="1"/>
    <col min="4" max="4" width="15.5" customWidth="1"/>
    <col min="5" max="5" width="15.33203125" customWidth="1"/>
    <col min="6" max="6" width="15" customWidth="1"/>
  </cols>
  <sheetData>
    <row r="1" spans="1:7" ht="22.5" x14ac:dyDescent="0.2">
      <c r="A1" s="4" t="s">
        <v>191</v>
      </c>
      <c r="B1" s="108" t="s">
        <v>200</v>
      </c>
    </row>
    <row r="2" spans="1:7" ht="15" customHeight="1" x14ac:dyDescent="0.2">
      <c r="A2" s="71" t="s">
        <v>192</v>
      </c>
    </row>
    <row r="3" spans="1:7" ht="15" customHeight="1" x14ac:dyDescent="0.2"/>
    <row r="4" spans="1:7" ht="15" customHeight="1" x14ac:dyDescent="0.2"/>
    <row r="5" spans="1:7" ht="15" customHeight="1" x14ac:dyDescent="0.2">
      <c r="C5" s="40"/>
      <c r="D5" s="204" t="s">
        <v>195</v>
      </c>
      <c r="E5" s="205" t="s">
        <v>196</v>
      </c>
      <c r="F5" s="150" t="s">
        <v>193</v>
      </c>
      <c r="G5" s="148" t="s">
        <v>197</v>
      </c>
    </row>
    <row r="6" spans="1:7" ht="15" customHeight="1" x14ac:dyDescent="0.2">
      <c r="C6" s="40"/>
      <c r="D6" s="204"/>
      <c r="E6" s="205"/>
      <c r="F6" s="150"/>
      <c r="G6" s="148"/>
    </row>
    <row r="7" spans="1:7" ht="15" customHeight="1" x14ac:dyDescent="0.2">
      <c r="A7" s="103" t="s">
        <v>194</v>
      </c>
      <c r="B7" s="109">
        <v>42016</v>
      </c>
      <c r="C7" s="40"/>
      <c r="D7" s="111">
        <v>42005</v>
      </c>
      <c r="E7" s="40"/>
      <c r="F7" s="109">
        <v>42369</v>
      </c>
    </row>
    <row r="8" spans="1:7" ht="15" customHeight="1" x14ac:dyDescent="0.2">
      <c r="A8" s="201" t="s">
        <v>198</v>
      </c>
      <c r="B8" s="201"/>
      <c r="C8" s="40"/>
      <c r="D8" s="118" t="s">
        <v>206</v>
      </c>
      <c r="E8" s="112">
        <f>B7-D7+1</f>
        <v>12</v>
      </c>
      <c r="F8" s="117" t="s">
        <v>208</v>
      </c>
      <c r="G8" s="110">
        <f>F7-B7</f>
        <v>353</v>
      </c>
    </row>
    <row r="9" spans="1:7" ht="15" customHeight="1" x14ac:dyDescent="0.2">
      <c r="A9" s="202" t="s">
        <v>199</v>
      </c>
      <c r="B9" s="202"/>
      <c r="C9" s="115"/>
      <c r="D9" s="116" t="s">
        <v>207</v>
      </c>
      <c r="E9" s="113">
        <f>_xlfn.DAYS(B7,D7)+1</f>
        <v>12</v>
      </c>
      <c r="F9" s="116" t="s">
        <v>209</v>
      </c>
      <c r="G9" s="114">
        <f>_xlfn.DAYS(F7,B7)</f>
        <v>353</v>
      </c>
    </row>
    <row r="10" spans="1:7" ht="15" customHeight="1" x14ac:dyDescent="0.2">
      <c r="A10" s="103" t="s">
        <v>205</v>
      </c>
      <c r="B10" s="6">
        <f ca="1">NOW( )</f>
        <v>42109.431595254631</v>
      </c>
      <c r="C10" s="40"/>
      <c r="D10" s="96"/>
      <c r="E10" s="40"/>
    </row>
    <row r="11" spans="1:7" ht="15" customHeight="1" x14ac:dyDescent="0.2">
      <c r="A11" s="201" t="s">
        <v>198</v>
      </c>
      <c r="B11" s="201"/>
      <c r="C11" s="40"/>
      <c r="D11" s="118" t="s">
        <v>201</v>
      </c>
      <c r="E11" s="112">
        <f ca="1">B10-D7+1</f>
        <v>105.43159525463125</v>
      </c>
      <c r="F11" s="117" t="s">
        <v>203</v>
      </c>
      <c r="G11" s="110">
        <f ca="1">F7-B10</f>
        <v>259.56840474536875</v>
      </c>
    </row>
    <row r="12" spans="1:7" ht="15" customHeight="1" x14ac:dyDescent="0.2">
      <c r="A12" s="203" t="s">
        <v>199</v>
      </c>
      <c r="B12" s="203"/>
      <c r="C12" s="40"/>
      <c r="D12" s="118" t="s">
        <v>202</v>
      </c>
      <c r="E12" s="112">
        <f ca="1">_xlfn.DAYS(B10,D7)+1</f>
        <v>105</v>
      </c>
      <c r="F12" s="117" t="s">
        <v>204</v>
      </c>
      <c r="G12" s="110">
        <f ca="1">_xlfn.DAYS(F7,B10)</f>
        <v>260</v>
      </c>
    </row>
    <row r="13" spans="1:7" ht="15" customHeight="1" x14ac:dyDescent="0.2"/>
    <row r="14" spans="1:7" ht="15" customHeight="1" x14ac:dyDescent="0.2"/>
    <row r="15" spans="1:7" ht="15" customHeight="1" x14ac:dyDescent="0.2"/>
    <row r="16" spans="1:7" ht="15" customHeight="1" x14ac:dyDescent="0.2"/>
    <row r="17" spans="1:3" ht="15" customHeight="1" x14ac:dyDescent="0.2"/>
    <row r="18" spans="1:3" ht="15" customHeight="1" x14ac:dyDescent="0.2"/>
    <row r="19" spans="1:3" ht="15" customHeight="1" x14ac:dyDescent="0.2"/>
    <row r="20" spans="1:3" ht="15" customHeight="1" x14ac:dyDescent="0.2"/>
    <row r="21" spans="1:3" ht="15" customHeight="1" x14ac:dyDescent="0.2"/>
    <row r="22" spans="1:3" ht="15" customHeight="1" x14ac:dyDescent="0.2"/>
    <row r="23" spans="1:3" ht="15" customHeight="1" x14ac:dyDescent="0.2"/>
    <row r="24" spans="1:3" ht="15" customHeight="1" x14ac:dyDescent="0.2">
      <c r="C24" s="21"/>
    </row>
    <row r="25" spans="1:3" ht="15" customHeight="1" x14ac:dyDescent="0.2"/>
    <row r="26" spans="1:3" ht="15" customHeight="1" x14ac:dyDescent="0.2">
      <c r="A26" s="21"/>
    </row>
    <row r="27" spans="1:3" ht="15" customHeight="1" x14ac:dyDescent="0.2">
      <c r="A27" s="21"/>
    </row>
  </sheetData>
  <mergeCells count="8">
    <mergeCell ref="G5:G6"/>
    <mergeCell ref="A8:B8"/>
    <mergeCell ref="A9:B9"/>
    <mergeCell ref="A11:B11"/>
    <mergeCell ref="A12:B12"/>
    <mergeCell ref="D5:D6"/>
    <mergeCell ref="F5:F6"/>
    <mergeCell ref="E5:E6"/>
  </mergeCells>
  <hyperlinks>
    <hyperlink ref="A2"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7"/>
  <sheetViews>
    <sheetView workbookViewId="0">
      <selection activeCell="E15" sqref="E15"/>
    </sheetView>
  </sheetViews>
  <sheetFormatPr baseColWidth="10" defaultRowHeight="12.75" x14ac:dyDescent="0.2"/>
  <sheetData>
    <row r="1" spans="1:5" ht="15" x14ac:dyDescent="0.2">
      <c r="A1" s="4" t="s">
        <v>33</v>
      </c>
    </row>
    <row r="3" spans="1:5" ht="12.75" customHeight="1" x14ac:dyDescent="0.2">
      <c r="A3" s="152" t="s">
        <v>34</v>
      </c>
      <c r="B3" s="152"/>
    </row>
    <row r="4" spans="1:5" ht="12.75" customHeight="1" x14ac:dyDescent="0.2">
      <c r="A4" s="152"/>
      <c r="B4" s="152"/>
      <c r="D4" s="2" t="s">
        <v>1</v>
      </c>
    </row>
    <row r="5" spans="1:5" x14ac:dyDescent="0.2">
      <c r="D5" t="s">
        <v>30</v>
      </c>
      <c r="E5">
        <f>DATEDIF(B6,B7,"y")</f>
        <v>1</v>
      </c>
    </row>
    <row r="6" spans="1:5" x14ac:dyDescent="0.2">
      <c r="A6" t="s">
        <v>28</v>
      </c>
      <c r="B6" s="6">
        <v>39005</v>
      </c>
      <c r="D6" t="s">
        <v>31</v>
      </c>
      <c r="E6">
        <f>DATEDIF(B6,B7,"m")</f>
        <v>17</v>
      </c>
    </row>
    <row r="7" spans="1:5" x14ac:dyDescent="0.2">
      <c r="A7" t="s">
        <v>29</v>
      </c>
      <c r="B7" s="6">
        <v>39548</v>
      </c>
      <c r="D7" t="s">
        <v>32</v>
      </c>
      <c r="E7">
        <f>DATEDIF(B6,B7,"d")</f>
        <v>543</v>
      </c>
    </row>
  </sheetData>
  <mergeCells count="1">
    <mergeCell ref="A3: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1"/>
  <sheetViews>
    <sheetView workbookViewId="0">
      <selection activeCell="F39" sqref="F39"/>
    </sheetView>
  </sheetViews>
  <sheetFormatPr baseColWidth="10" defaultRowHeight="12.75" x14ac:dyDescent="0.2"/>
  <cols>
    <col min="4" max="4" width="13" bestFit="1" customWidth="1"/>
  </cols>
  <sheetData>
    <row r="1" spans="1:7" ht="15" x14ac:dyDescent="0.2">
      <c r="A1" s="4" t="s">
        <v>41</v>
      </c>
    </row>
    <row r="3" spans="1:7" ht="15" x14ac:dyDescent="0.2">
      <c r="A3" s="152" t="s">
        <v>42</v>
      </c>
      <c r="B3" s="152"/>
      <c r="D3" s="2" t="s">
        <v>1</v>
      </c>
    </row>
    <row r="4" spans="1:7" x14ac:dyDescent="0.2">
      <c r="A4" s="152"/>
      <c r="B4" s="152"/>
    </row>
    <row r="5" spans="1:7" x14ac:dyDescent="0.2">
      <c r="A5" s="153" t="s">
        <v>35</v>
      </c>
      <c r="B5" s="153" t="s">
        <v>36</v>
      </c>
      <c r="D5" s="149" t="s">
        <v>37</v>
      </c>
      <c r="E5" s="149"/>
      <c r="F5" s="149"/>
    </row>
    <row r="6" spans="1:7" x14ac:dyDescent="0.2">
      <c r="A6" s="153"/>
      <c r="B6" s="153"/>
      <c r="D6" s="17" t="s">
        <v>38</v>
      </c>
      <c r="E6" s="17" t="s">
        <v>39</v>
      </c>
      <c r="F6" s="17" t="s">
        <v>40</v>
      </c>
    </row>
    <row r="7" spans="1:7" x14ac:dyDescent="0.2">
      <c r="A7">
        <v>1</v>
      </c>
      <c r="B7" s="6">
        <v>25615</v>
      </c>
      <c r="D7" s="17">
        <f ca="1">DATEDIF(B7,TODAY(),"Y")</f>
        <v>45</v>
      </c>
      <c r="E7" s="17">
        <f ca="1">DATEDIF($B7,TODAY(),"m")</f>
        <v>541</v>
      </c>
      <c r="F7" s="17">
        <f ca="1">DATEDIF($B7,TODAY(),"d")</f>
        <v>16494</v>
      </c>
      <c r="G7" t="str">
        <f ca="1">DATEDIF(B7,TODAY(),"Y")&amp;" años, "&amp;DATEDIF(B7,TODAY(),"m")&amp;" mes/es y "&amp;DATEDIF(B7,TODAY(),"d")&amp;" dia/s"</f>
        <v>45 años, 541 mes/es y 16494 dia/s</v>
      </c>
    </row>
    <row r="8" spans="1:7" x14ac:dyDescent="0.2">
      <c r="A8">
        <v>2</v>
      </c>
      <c r="B8" s="6">
        <v>22823</v>
      </c>
      <c r="D8" s="17">
        <f t="shared" ref="D8:D11" ca="1" si="0">DATEDIF(B8,TODAY(),"Y")</f>
        <v>52</v>
      </c>
      <c r="E8" s="17">
        <f t="shared" ref="E8:E11" ca="1" si="1">DATEDIF($B8,TODAY(),"m")</f>
        <v>633</v>
      </c>
      <c r="F8" s="17">
        <f t="shared" ref="F8:F11" ca="1" si="2">DATEDIF($B8,TODAY(),"d")</f>
        <v>19286</v>
      </c>
      <c r="G8" t="str">
        <f t="shared" ref="G8:G11" ca="1" si="3">DATEDIF(B8,TODAY(),"Y")&amp;" años, "&amp;DATEDIF(B8,TODAY(),"m")&amp;" mes/es y "&amp;DATEDIF(B8,TODAY(),"d")&amp;" dia/s"</f>
        <v>52 años, 633 mes/es y 19286 dia/s</v>
      </c>
    </row>
    <row r="9" spans="1:7" x14ac:dyDescent="0.2">
      <c r="A9">
        <v>3</v>
      </c>
      <c r="B9" s="6">
        <v>29261</v>
      </c>
      <c r="D9" s="17">
        <f t="shared" ca="1" si="0"/>
        <v>35</v>
      </c>
      <c r="E9" s="17">
        <f t="shared" ca="1" si="1"/>
        <v>422</v>
      </c>
      <c r="F9" s="17">
        <f t="shared" ca="1" si="2"/>
        <v>12848</v>
      </c>
      <c r="G9" t="str">
        <f t="shared" ca="1" si="3"/>
        <v>35 años, 422 mes/es y 12848 dia/s</v>
      </c>
    </row>
    <row r="10" spans="1:7" x14ac:dyDescent="0.2">
      <c r="A10">
        <v>4</v>
      </c>
      <c r="B10" s="6">
        <v>33526</v>
      </c>
      <c r="D10" s="17">
        <f t="shared" ca="1" si="0"/>
        <v>23</v>
      </c>
      <c r="E10" s="17">
        <f t="shared" ca="1" si="1"/>
        <v>282</v>
      </c>
      <c r="F10" s="17">
        <f t="shared" ca="1" si="2"/>
        <v>8583</v>
      </c>
      <c r="G10" t="str">
        <f t="shared" ca="1" si="3"/>
        <v>23 años, 282 mes/es y 8583 dia/s</v>
      </c>
    </row>
    <row r="11" spans="1:7" x14ac:dyDescent="0.2">
      <c r="A11">
        <v>5</v>
      </c>
      <c r="B11" s="6">
        <v>28362</v>
      </c>
      <c r="D11" s="17">
        <f t="shared" ca="1" si="0"/>
        <v>37</v>
      </c>
      <c r="E11" s="17">
        <f t="shared" ca="1" si="1"/>
        <v>451</v>
      </c>
      <c r="F11" s="17">
        <f t="shared" ca="1" si="2"/>
        <v>13747</v>
      </c>
      <c r="G11" t="str">
        <f t="shared" ca="1" si="3"/>
        <v>37 años, 451 mes/es y 13747 dia/s</v>
      </c>
    </row>
    <row r="12" spans="1:7" x14ac:dyDescent="0.2">
      <c r="B12" s="6"/>
      <c r="D12" s="17"/>
      <c r="E12" s="17"/>
      <c r="F12" s="17"/>
    </row>
    <row r="22" spans="3:3" ht="14.25" x14ac:dyDescent="0.2">
      <c r="C22" s="18"/>
    </row>
    <row r="36" spans="7:7" ht="14.25" x14ac:dyDescent="0.2">
      <c r="G36" s="19"/>
    </row>
    <row r="37" spans="7:7" ht="14.25" x14ac:dyDescent="0.2">
      <c r="G37" s="19"/>
    </row>
    <row r="38" spans="7:7" ht="14.25" x14ac:dyDescent="0.2">
      <c r="G38" s="19"/>
    </row>
    <row r="39" spans="7:7" ht="14.25" x14ac:dyDescent="0.2">
      <c r="G39" s="19"/>
    </row>
    <row r="40" spans="7:7" ht="14.25" x14ac:dyDescent="0.2">
      <c r="G40" s="19"/>
    </row>
    <row r="41" spans="7:7" ht="14.25" x14ac:dyDescent="0.2">
      <c r="G41" s="19"/>
    </row>
  </sheetData>
  <mergeCells count="4">
    <mergeCell ref="A5:A6"/>
    <mergeCell ref="B5:B6"/>
    <mergeCell ref="D5:F5"/>
    <mergeCell ref="A3:B4"/>
  </mergeCells>
  <pageMargins left="0.7" right="0.7" top="0.75" bottom="0.75" header="0.3" footer="0.3"/>
  <pageSetup paperSize="9" orientation="portrait" r:id="rId1"/>
  <ignoredErrors>
    <ignoredError sqref="E7:E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H40" sqref="H40"/>
    </sheetView>
  </sheetViews>
  <sheetFormatPr baseColWidth="10" defaultRowHeight="12.75" x14ac:dyDescent="0.2"/>
  <sheetData>
    <row r="1" spans="1:8" ht="15" x14ac:dyDescent="0.2">
      <c r="A1" s="4" t="s">
        <v>44</v>
      </c>
    </row>
    <row r="3" spans="1:8" ht="15" customHeight="1" x14ac:dyDescent="0.2">
      <c r="A3" s="2" t="s">
        <v>43</v>
      </c>
      <c r="B3" s="2"/>
      <c r="E3" s="2" t="s">
        <v>1</v>
      </c>
    </row>
    <row r="4" spans="1:8" ht="12.75" customHeight="1" x14ac:dyDescent="0.2">
      <c r="A4" s="169" t="s">
        <v>63</v>
      </c>
      <c r="B4" s="169"/>
      <c r="C4" s="169"/>
      <c r="D4" s="169"/>
      <c r="E4" s="17" t="s">
        <v>62</v>
      </c>
      <c r="F4" s="21" t="s">
        <v>64</v>
      </c>
    </row>
    <row r="5" spans="1:8" x14ac:dyDescent="0.2">
      <c r="A5" s="169"/>
      <c r="B5" s="169"/>
      <c r="C5" s="169"/>
      <c r="D5" s="169"/>
      <c r="E5" s="6">
        <f ca="1">TODAY()</f>
        <v>42109</v>
      </c>
      <c r="F5" s="6">
        <f ca="1">WORKDAY(E5,25)</f>
        <v>42144</v>
      </c>
      <c r="G5" s="170" t="s">
        <v>65</v>
      </c>
      <c r="H5" s="170"/>
    </row>
    <row r="6" spans="1:8" ht="6" customHeight="1" x14ac:dyDescent="0.2">
      <c r="A6" s="13"/>
      <c r="B6" s="13"/>
      <c r="C6" s="13"/>
      <c r="D6" s="13"/>
      <c r="E6" s="13"/>
      <c r="F6" s="13"/>
      <c r="G6" s="13"/>
      <c r="H6" s="13"/>
    </row>
    <row r="7" spans="1:8" x14ac:dyDescent="0.2">
      <c r="A7" s="169" t="s">
        <v>66</v>
      </c>
      <c r="B7" s="169"/>
      <c r="C7" s="169"/>
      <c r="D7" s="169"/>
      <c r="E7" s="17" t="s">
        <v>62</v>
      </c>
      <c r="F7" s="21" t="s">
        <v>64</v>
      </c>
    </row>
    <row r="8" spans="1:8" x14ac:dyDescent="0.2">
      <c r="A8" s="169"/>
      <c r="B8" s="169"/>
      <c r="C8" s="169"/>
      <c r="D8" s="169"/>
      <c r="E8" s="6">
        <f ca="1">TODAY()</f>
        <v>42109</v>
      </c>
      <c r="F8" s="6">
        <f ca="1">WORKDAY(E8,25,H10:H12)</f>
        <v>42144</v>
      </c>
      <c r="G8" s="170" t="s">
        <v>70</v>
      </c>
      <c r="H8" s="170"/>
    </row>
    <row r="9" spans="1:8" x14ac:dyDescent="0.2">
      <c r="D9" s="21" t="s">
        <v>69</v>
      </c>
      <c r="E9" s="21">
        <f ca="1">YEAR(E8)</f>
        <v>2015</v>
      </c>
    </row>
    <row r="10" spans="1:8" x14ac:dyDescent="0.2">
      <c r="D10" t="s">
        <v>67</v>
      </c>
      <c r="F10">
        <v>12</v>
      </c>
      <c r="G10">
        <v>25</v>
      </c>
      <c r="H10" s="6">
        <f ca="1">DATE(E9,F10,G10)</f>
        <v>42363</v>
      </c>
    </row>
    <row r="11" spans="1:8" x14ac:dyDescent="0.2">
      <c r="D11" t="s">
        <v>68</v>
      </c>
      <c r="F11">
        <v>1</v>
      </c>
      <c r="G11">
        <v>1</v>
      </c>
      <c r="H11" s="6">
        <f ca="1">DATE(E9,F11,G11)</f>
        <v>42005</v>
      </c>
    </row>
    <row r="12" spans="1:8" ht="6" customHeight="1" x14ac:dyDescent="0.2">
      <c r="A12" s="13"/>
      <c r="B12" s="13"/>
      <c r="C12" s="13"/>
      <c r="D12" s="13"/>
      <c r="E12" s="13"/>
      <c r="F12" s="13"/>
      <c r="G12" s="13"/>
      <c r="H12" s="11"/>
    </row>
    <row r="13" spans="1:8" x14ac:dyDescent="0.2">
      <c r="A13" s="169" t="s">
        <v>74</v>
      </c>
      <c r="B13" s="169"/>
      <c r="C13" s="169"/>
      <c r="D13" s="169"/>
    </row>
    <row r="14" spans="1:8" x14ac:dyDescent="0.2">
      <c r="A14" s="169"/>
      <c r="B14" s="169"/>
      <c r="C14" s="169"/>
      <c r="D14" s="169"/>
    </row>
    <row r="15" spans="1:8" x14ac:dyDescent="0.2">
      <c r="B15" s="171" t="s">
        <v>71</v>
      </c>
      <c r="C15" s="159">
        <v>41009</v>
      </c>
      <c r="D15" s="160"/>
      <c r="E15" s="171" t="s">
        <v>73</v>
      </c>
      <c r="F15" s="174">
        <f>NETWORKDAYS(C15,C17,C19:D21)</f>
        <v>90</v>
      </c>
    </row>
    <row r="16" spans="1:8" x14ac:dyDescent="0.2">
      <c r="B16" s="172"/>
      <c r="C16" s="161"/>
      <c r="D16" s="162"/>
      <c r="E16" s="173"/>
      <c r="F16" s="175"/>
    </row>
    <row r="17" spans="1:8" x14ac:dyDescent="0.2">
      <c r="B17" s="154" t="s">
        <v>72</v>
      </c>
      <c r="C17" s="163">
        <v>41137</v>
      </c>
      <c r="D17" s="164"/>
    </row>
    <row r="18" spans="1:8" x14ac:dyDescent="0.2">
      <c r="B18" s="155"/>
      <c r="C18" s="165"/>
      <c r="D18" s="166"/>
    </row>
    <row r="19" spans="1:8" x14ac:dyDescent="0.2">
      <c r="B19" s="156" t="s">
        <v>16</v>
      </c>
      <c r="C19" s="159">
        <v>41030</v>
      </c>
      <c r="D19" s="160"/>
    </row>
    <row r="20" spans="1:8" x14ac:dyDescent="0.2">
      <c r="B20" s="157"/>
      <c r="C20" s="161">
        <v>41086</v>
      </c>
      <c r="D20" s="162"/>
    </row>
    <row r="21" spans="1:8" x14ac:dyDescent="0.2">
      <c r="B21" s="158"/>
      <c r="C21" s="167">
        <v>41136</v>
      </c>
      <c r="D21" s="168"/>
    </row>
    <row r="22" spans="1:8" ht="6" customHeight="1" x14ac:dyDescent="0.2">
      <c r="A22" s="13"/>
      <c r="B22" s="13"/>
      <c r="C22" s="13"/>
      <c r="D22" s="13"/>
      <c r="E22" s="13"/>
      <c r="F22" s="13"/>
      <c r="G22" s="13"/>
      <c r="H22" s="13"/>
    </row>
    <row r="23" spans="1:8" x14ac:dyDescent="0.2">
      <c r="A23" s="21" t="s">
        <v>82</v>
      </c>
    </row>
    <row r="25" spans="1:8" ht="12.75" customHeight="1" x14ac:dyDescent="0.2">
      <c r="A25" s="153" t="s">
        <v>24</v>
      </c>
      <c r="E25" s="153" t="s">
        <v>3</v>
      </c>
      <c r="F25" s="153" t="s">
        <v>2</v>
      </c>
      <c r="G25" s="153" t="s">
        <v>80</v>
      </c>
      <c r="H25" s="153"/>
    </row>
    <row r="26" spans="1:8" x14ac:dyDescent="0.2">
      <c r="A26" s="153"/>
      <c r="E26" s="153"/>
      <c r="F26" s="153"/>
      <c r="G26" s="153"/>
      <c r="H26" s="153"/>
    </row>
    <row r="27" spans="1:8" x14ac:dyDescent="0.2">
      <c r="A27" s="6">
        <v>41002</v>
      </c>
      <c r="E27" s="22">
        <f>MONTH(A27)</f>
        <v>4</v>
      </c>
      <c r="F27" s="22">
        <f>YEAR(A27)</f>
        <v>2012</v>
      </c>
      <c r="G27" s="176">
        <f>DATE(F27,E27+1,1)</f>
        <v>41030</v>
      </c>
      <c r="H27" s="176"/>
    </row>
    <row r="28" spans="1:8" x14ac:dyDescent="0.2">
      <c r="E28" s="177" t="s">
        <v>81</v>
      </c>
      <c r="F28" s="177"/>
      <c r="G28" s="178">
        <f>G27-1</f>
        <v>41029</v>
      </c>
      <c r="H28" s="178"/>
    </row>
  </sheetData>
  <mergeCells count="22">
    <mergeCell ref="G27:H27"/>
    <mergeCell ref="E28:F28"/>
    <mergeCell ref="G28:H28"/>
    <mergeCell ref="A25:A26"/>
    <mergeCell ref="E25:E26"/>
    <mergeCell ref="F25:F26"/>
    <mergeCell ref="G25:H26"/>
    <mergeCell ref="A4:D5"/>
    <mergeCell ref="A7:D8"/>
    <mergeCell ref="G5:H5"/>
    <mergeCell ref="G8:H8"/>
    <mergeCell ref="B15:B16"/>
    <mergeCell ref="A13:D14"/>
    <mergeCell ref="E15:E16"/>
    <mergeCell ref="F15:F16"/>
    <mergeCell ref="B17:B18"/>
    <mergeCell ref="B19:B21"/>
    <mergeCell ref="C15:D16"/>
    <mergeCell ref="C17:D18"/>
    <mergeCell ref="C19:D19"/>
    <mergeCell ref="C20:D20"/>
    <mergeCell ref="C21:D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51"/>
  <sheetViews>
    <sheetView workbookViewId="0">
      <selection activeCell="K36" sqref="K36"/>
    </sheetView>
  </sheetViews>
  <sheetFormatPr baseColWidth="10" defaultColWidth="10.6640625" defaultRowHeight="12.75" x14ac:dyDescent="0.2"/>
  <cols>
    <col min="4" max="4" width="11.83203125" bestFit="1" customWidth="1"/>
    <col min="5" max="5" width="11.83203125" style="23" customWidth="1"/>
    <col min="6" max="6" width="10.6640625" style="23"/>
    <col min="7" max="7" width="15.1640625" style="23" customWidth="1"/>
    <col min="8" max="8" width="10.6640625" style="23"/>
  </cols>
  <sheetData>
    <row r="1" spans="1:13" ht="15" x14ac:dyDescent="0.2">
      <c r="A1" s="4" t="s">
        <v>94</v>
      </c>
      <c r="E1"/>
    </row>
    <row r="2" spans="1:13" x14ac:dyDescent="0.2">
      <c r="E2"/>
    </row>
    <row r="3" spans="1:13" x14ac:dyDescent="0.2">
      <c r="A3" s="21" t="s">
        <v>79</v>
      </c>
    </row>
    <row r="5" spans="1:13" ht="15" x14ac:dyDescent="0.2">
      <c r="A5" s="152" t="s">
        <v>78</v>
      </c>
      <c r="B5" s="152"/>
      <c r="C5" s="152"/>
      <c r="E5" s="2" t="s">
        <v>1</v>
      </c>
      <c r="F5"/>
      <c r="G5"/>
      <c r="H5" s="153" t="s">
        <v>75</v>
      </c>
      <c r="I5" s="153"/>
    </row>
    <row r="6" spans="1:13" ht="12.75" customHeight="1" x14ac:dyDescent="0.2">
      <c r="A6" s="152"/>
      <c r="B6" s="152"/>
      <c r="C6" s="152"/>
      <c r="E6" s="153" t="s">
        <v>2</v>
      </c>
      <c r="F6" s="153" t="s">
        <v>3</v>
      </c>
      <c r="G6" s="153" t="s">
        <v>77</v>
      </c>
      <c r="H6" s="153" t="s">
        <v>5</v>
      </c>
      <c r="I6" s="153"/>
    </row>
    <row r="7" spans="1:13" x14ac:dyDescent="0.2">
      <c r="A7" t="s">
        <v>76</v>
      </c>
      <c r="E7" s="153"/>
      <c r="F7" s="153"/>
      <c r="G7" s="153"/>
      <c r="H7" s="153"/>
      <c r="I7" s="153"/>
    </row>
    <row r="8" spans="1:13" x14ac:dyDescent="0.2">
      <c r="A8" s="6">
        <v>37650</v>
      </c>
      <c r="E8" s="23">
        <f t="shared" ref="E8:E71" si="0">YEAR(A8)</f>
        <v>2003</v>
      </c>
      <c r="F8" s="23">
        <f t="shared" ref="F8:F71" si="1">MONTH(A8)</f>
        <v>1</v>
      </c>
      <c r="G8" s="23">
        <f t="shared" ref="G8:G71" si="2">DAY(A8)</f>
        <v>29</v>
      </c>
      <c r="H8" s="23">
        <f t="shared" ref="H8:H71" si="3">WEEKDAY(A8,2)</f>
        <v>3</v>
      </c>
      <c r="I8" t="str">
        <f t="shared" ref="I8:I71" si="4">IF(H8=1,"Lunes",IF(H8=2,"Martes",IF(H8=3,"Miércoles",IF(H8=4,"Jueves",IF(H8=5,"Viernes",IF(H8=6,"Sábado","Domingo"))))))</f>
        <v>Miércoles</v>
      </c>
    </row>
    <row r="9" spans="1:13" x14ac:dyDescent="0.2">
      <c r="A9" s="6">
        <v>7296</v>
      </c>
      <c r="E9" s="23">
        <f t="shared" si="0"/>
        <v>1919</v>
      </c>
      <c r="F9" s="23">
        <f t="shared" si="1"/>
        <v>12</v>
      </c>
      <c r="G9" s="23">
        <f t="shared" si="2"/>
        <v>22</v>
      </c>
      <c r="H9" s="23">
        <f t="shared" si="3"/>
        <v>1</v>
      </c>
      <c r="I9" t="str">
        <f t="shared" si="4"/>
        <v>Lunes</v>
      </c>
    </row>
    <row r="10" spans="1:13" x14ac:dyDescent="0.2">
      <c r="A10" s="6">
        <v>26827</v>
      </c>
      <c r="E10" s="23">
        <f t="shared" si="0"/>
        <v>1973</v>
      </c>
      <c r="F10" s="23">
        <f t="shared" si="1"/>
        <v>6</v>
      </c>
      <c r="G10" s="23">
        <f t="shared" si="2"/>
        <v>12</v>
      </c>
      <c r="H10" s="23">
        <f t="shared" si="3"/>
        <v>2</v>
      </c>
      <c r="I10" t="str">
        <f t="shared" si="4"/>
        <v>Martes</v>
      </c>
    </row>
    <row r="11" spans="1:13" ht="12.75" customHeight="1" x14ac:dyDescent="0.2">
      <c r="A11" s="6">
        <v>5329</v>
      </c>
      <c r="E11" s="23">
        <f t="shared" si="0"/>
        <v>1914</v>
      </c>
      <c r="F11" s="23">
        <f t="shared" si="1"/>
        <v>8</v>
      </c>
      <c r="G11" s="23">
        <f t="shared" si="2"/>
        <v>3</v>
      </c>
      <c r="H11" s="23">
        <f t="shared" si="3"/>
        <v>1</v>
      </c>
      <c r="I11" t="str">
        <f t="shared" si="4"/>
        <v>Lunes</v>
      </c>
    </row>
    <row r="12" spans="1:13" x14ac:dyDescent="0.2">
      <c r="A12" s="6">
        <v>30362</v>
      </c>
      <c r="E12" s="23">
        <f t="shared" si="0"/>
        <v>1983</v>
      </c>
      <c r="F12" s="23">
        <f t="shared" si="1"/>
        <v>2</v>
      </c>
      <c r="G12" s="23">
        <f t="shared" si="2"/>
        <v>15</v>
      </c>
      <c r="H12" s="23">
        <f t="shared" si="3"/>
        <v>2</v>
      </c>
      <c r="I12" t="str">
        <f t="shared" si="4"/>
        <v>Martes</v>
      </c>
      <c r="M12" s="24"/>
    </row>
    <row r="13" spans="1:13" x14ac:dyDescent="0.2">
      <c r="A13" s="6">
        <v>33919</v>
      </c>
      <c r="E13" s="23">
        <f t="shared" si="0"/>
        <v>1992</v>
      </c>
      <c r="F13" s="23">
        <f t="shared" si="1"/>
        <v>11</v>
      </c>
      <c r="G13" s="23">
        <f t="shared" si="2"/>
        <v>11</v>
      </c>
      <c r="H13" s="23">
        <f t="shared" si="3"/>
        <v>3</v>
      </c>
      <c r="I13" t="str">
        <f t="shared" si="4"/>
        <v>Miércoles</v>
      </c>
    </row>
    <row r="14" spans="1:13" x14ac:dyDescent="0.2">
      <c r="A14" s="6">
        <v>14923</v>
      </c>
      <c r="E14" s="23">
        <f t="shared" si="0"/>
        <v>1940</v>
      </c>
      <c r="F14" s="23">
        <f t="shared" si="1"/>
        <v>11</v>
      </c>
      <c r="G14" s="23">
        <f t="shared" si="2"/>
        <v>8</v>
      </c>
      <c r="H14" s="23">
        <f t="shared" si="3"/>
        <v>5</v>
      </c>
      <c r="I14" t="str">
        <f t="shared" si="4"/>
        <v>Viernes</v>
      </c>
    </row>
    <row r="15" spans="1:13" x14ac:dyDescent="0.2">
      <c r="A15" s="6">
        <v>16293</v>
      </c>
      <c r="E15" s="23">
        <f t="shared" si="0"/>
        <v>1944</v>
      </c>
      <c r="F15" s="23">
        <f t="shared" si="1"/>
        <v>8</v>
      </c>
      <c r="G15" s="23">
        <f t="shared" si="2"/>
        <v>9</v>
      </c>
      <c r="H15" s="23">
        <f t="shared" si="3"/>
        <v>3</v>
      </c>
      <c r="I15" t="str">
        <f t="shared" si="4"/>
        <v>Miércoles</v>
      </c>
    </row>
    <row r="16" spans="1:13" x14ac:dyDescent="0.2">
      <c r="A16" s="6">
        <v>31429</v>
      </c>
      <c r="E16" s="23">
        <f t="shared" si="0"/>
        <v>1986</v>
      </c>
      <c r="F16" s="23">
        <f t="shared" si="1"/>
        <v>1</v>
      </c>
      <c r="G16" s="23">
        <f t="shared" si="2"/>
        <v>17</v>
      </c>
      <c r="H16" s="23">
        <f t="shared" si="3"/>
        <v>5</v>
      </c>
      <c r="I16" t="str">
        <f t="shared" si="4"/>
        <v>Viernes</v>
      </c>
    </row>
    <row r="17" spans="1:9" x14ac:dyDescent="0.2">
      <c r="A17" s="6">
        <v>35067</v>
      </c>
      <c r="E17" s="23">
        <f t="shared" si="0"/>
        <v>1996</v>
      </c>
      <c r="F17" s="23">
        <f t="shared" si="1"/>
        <v>1</v>
      </c>
      <c r="G17" s="23">
        <f t="shared" si="2"/>
        <v>3</v>
      </c>
      <c r="H17" s="23">
        <f t="shared" si="3"/>
        <v>3</v>
      </c>
      <c r="I17" t="str">
        <f t="shared" si="4"/>
        <v>Miércoles</v>
      </c>
    </row>
    <row r="18" spans="1:9" x14ac:dyDescent="0.2">
      <c r="A18" s="6">
        <v>9332</v>
      </c>
      <c r="E18" s="23">
        <f t="shared" si="0"/>
        <v>1925</v>
      </c>
      <c r="F18" s="23">
        <f t="shared" si="1"/>
        <v>7</v>
      </c>
      <c r="G18" s="23">
        <f t="shared" si="2"/>
        <v>19</v>
      </c>
      <c r="H18" s="23">
        <f t="shared" si="3"/>
        <v>7</v>
      </c>
      <c r="I18" t="str">
        <f t="shared" si="4"/>
        <v>Domingo</v>
      </c>
    </row>
    <row r="19" spans="1:9" x14ac:dyDescent="0.2">
      <c r="A19" s="6">
        <v>25362</v>
      </c>
      <c r="E19" s="23">
        <f t="shared" si="0"/>
        <v>1969</v>
      </c>
      <c r="F19" s="23">
        <f t="shared" si="1"/>
        <v>6</v>
      </c>
      <c r="G19" s="23">
        <f t="shared" si="2"/>
        <v>8</v>
      </c>
      <c r="H19" s="23">
        <f t="shared" si="3"/>
        <v>7</v>
      </c>
      <c r="I19" t="str">
        <f t="shared" si="4"/>
        <v>Domingo</v>
      </c>
    </row>
    <row r="20" spans="1:9" x14ac:dyDescent="0.2">
      <c r="A20" s="6">
        <v>15313</v>
      </c>
      <c r="E20" s="23">
        <f t="shared" si="0"/>
        <v>1941</v>
      </c>
      <c r="F20" s="23">
        <f t="shared" si="1"/>
        <v>12</v>
      </c>
      <c r="G20" s="23">
        <f t="shared" si="2"/>
        <v>3</v>
      </c>
      <c r="H20" s="23">
        <f t="shared" si="3"/>
        <v>3</v>
      </c>
      <c r="I20" t="str">
        <f t="shared" si="4"/>
        <v>Miércoles</v>
      </c>
    </row>
    <row r="21" spans="1:9" x14ac:dyDescent="0.2">
      <c r="A21" s="6">
        <v>4081</v>
      </c>
      <c r="E21" s="23">
        <f t="shared" si="0"/>
        <v>1911</v>
      </c>
      <c r="F21" s="23">
        <f t="shared" si="1"/>
        <v>3</v>
      </c>
      <c r="G21" s="23">
        <f t="shared" si="2"/>
        <v>4</v>
      </c>
      <c r="H21" s="23">
        <f t="shared" si="3"/>
        <v>6</v>
      </c>
      <c r="I21" t="str">
        <f t="shared" si="4"/>
        <v>Sábado</v>
      </c>
    </row>
    <row r="22" spans="1:9" x14ac:dyDescent="0.2">
      <c r="A22" s="6">
        <v>13157</v>
      </c>
      <c r="E22" s="23">
        <f t="shared" si="0"/>
        <v>1936</v>
      </c>
      <c r="F22" s="23">
        <f t="shared" si="1"/>
        <v>1</v>
      </c>
      <c r="G22" s="23">
        <f t="shared" si="2"/>
        <v>8</v>
      </c>
      <c r="H22" s="23">
        <f t="shared" si="3"/>
        <v>3</v>
      </c>
      <c r="I22" t="str">
        <f t="shared" si="4"/>
        <v>Miércoles</v>
      </c>
    </row>
    <row r="23" spans="1:9" x14ac:dyDescent="0.2">
      <c r="A23" s="6">
        <v>30165</v>
      </c>
      <c r="E23" s="23">
        <f t="shared" si="0"/>
        <v>1982</v>
      </c>
      <c r="F23" s="23">
        <f t="shared" si="1"/>
        <v>8</v>
      </c>
      <c r="G23" s="23">
        <f t="shared" si="2"/>
        <v>2</v>
      </c>
      <c r="H23" s="23">
        <f t="shared" si="3"/>
        <v>1</v>
      </c>
      <c r="I23" t="str">
        <f t="shared" si="4"/>
        <v>Lunes</v>
      </c>
    </row>
    <row r="24" spans="1:9" x14ac:dyDescent="0.2">
      <c r="A24" s="6">
        <v>24406</v>
      </c>
      <c r="E24" s="23">
        <f t="shared" si="0"/>
        <v>1966</v>
      </c>
      <c r="F24" s="23">
        <f t="shared" si="1"/>
        <v>10</v>
      </c>
      <c r="G24" s="23">
        <f t="shared" si="2"/>
        <v>26</v>
      </c>
      <c r="H24" s="23">
        <f t="shared" si="3"/>
        <v>3</v>
      </c>
      <c r="I24" t="str">
        <f t="shared" si="4"/>
        <v>Miércoles</v>
      </c>
    </row>
    <row r="25" spans="1:9" x14ac:dyDescent="0.2">
      <c r="A25" s="6">
        <v>21198</v>
      </c>
      <c r="E25" s="23">
        <f t="shared" si="0"/>
        <v>1958</v>
      </c>
      <c r="F25" s="23">
        <f t="shared" si="1"/>
        <v>1</v>
      </c>
      <c r="G25" s="23">
        <f t="shared" si="2"/>
        <v>13</v>
      </c>
      <c r="H25" s="23">
        <f t="shared" si="3"/>
        <v>1</v>
      </c>
      <c r="I25" t="str">
        <f t="shared" si="4"/>
        <v>Lunes</v>
      </c>
    </row>
    <row r="26" spans="1:9" x14ac:dyDescent="0.2">
      <c r="A26" s="6">
        <v>3242</v>
      </c>
      <c r="E26" s="23">
        <f t="shared" si="0"/>
        <v>1908</v>
      </c>
      <c r="F26" s="23">
        <f t="shared" si="1"/>
        <v>11</v>
      </c>
      <c r="G26" s="23">
        <f t="shared" si="2"/>
        <v>15</v>
      </c>
      <c r="H26" s="23">
        <f t="shared" si="3"/>
        <v>7</v>
      </c>
      <c r="I26" t="str">
        <f t="shared" si="4"/>
        <v>Domingo</v>
      </c>
    </row>
    <row r="27" spans="1:9" x14ac:dyDescent="0.2">
      <c r="A27" s="6">
        <v>12644</v>
      </c>
      <c r="E27" s="23">
        <f t="shared" si="0"/>
        <v>1934</v>
      </c>
      <c r="F27" s="23">
        <f t="shared" si="1"/>
        <v>8</v>
      </c>
      <c r="G27" s="23">
        <f t="shared" si="2"/>
        <v>13</v>
      </c>
      <c r="H27" s="23">
        <f t="shared" si="3"/>
        <v>1</v>
      </c>
      <c r="I27" t="str">
        <f t="shared" si="4"/>
        <v>Lunes</v>
      </c>
    </row>
    <row r="28" spans="1:9" x14ac:dyDescent="0.2">
      <c r="A28" s="6">
        <v>30862</v>
      </c>
      <c r="E28" s="23">
        <f t="shared" si="0"/>
        <v>1984</v>
      </c>
      <c r="F28" s="23">
        <f t="shared" si="1"/>
        <v>6</v>
      </c>
      <c r="G28" s="23">
        <f t="shared" si="2"/>
        <v>29</v>
      </c>
      <c r="H28" s="23">
        <f t="shared" si="3"/>
        <v>5</v>
      </c>
      <c r="I28" t="str">
        <f t="shared" si="4"/>
        <v>Viernes</v>
      </c>
    </row>
    <row r="29" spans="1:9" x14ac:dyDescent="0.2">
      <c r="A29" s="6">
        <v>32156</v>
      </c>
      <c r="E29" s="23">
        <f t="shared" si="0"/>
        <v>1988</v>
      </c>
      <c r="F29" s="23">
        <f t="shared" si="1"/>
        <v>1</v>
      </c>
      <c r="G29" s="23">
        <f t="shared" si="2"/>
        <v>14</v>
      </c>
      <c r="H29" s="23">
        <f t="shared" si="3"/>
        <v>4</v>
      </c>
      <c r="I29" t="str">
        <f t="shared" si="4"/>
        <v>Jueves</v>
      </c>
    </row>
    <row r="30" spans="1:9" x14ac:dyDescent="0.2">
      <c r="A30" s="6">
        <v>17950</v>
      </c>
      <c r="E30" s="23">
        <f t="shared" si="0"/>
        <v>1949</v>
      </c>
      <c r="F30" s="23">
        <f t="shared" si="1"/>
        <v>2</v>
      </c>
      <c r="G30" s="23">
        <f t="shared" si="2"/>
        <v>21</v>
      </c>
      <c r="H30" s="23">
        <f t="shared" si="3"/>
        <v>1</v>
      </c>
      <c r="I30" t="str">
        <f t="shared" si="4"/>
        <v>Lunes</v>
      </c>
    </row>
    <row r="31" spans="1:9" x14ac:dyDescent="0.2">
      <c r="A31" s="6">
        <v>20799</v>
      </c>
      <c r="E31" s="23">
        <f t="shared" si="0"/>
        <v>1956</v>
      </c>
      <c r="F31" s="23">
        <f t="shared" si="1"/>
        <v>12</v>
      </c>
      <c r="G31" s="23">
        <f t="shared" si="2"/>
        <v>10</v>
      </c>
      <c r="H31" s="23">
        <f t="shared" si="3"/>
        <v>1</v>
      </c>
      <c r="I31" t="str">
        <f t="shared" si="4"/>
        <v>Lunes</v>
      </c>
    </row>
    <row r="32" spans="1:9" x14ac:dyDescent="0.2">
      <c r="A32" s="6">
        <v>2925</v>
      </c>
      <c r="E32" s="23">
        <f t="shared" si="0"/>
        <v>1908</v>
      </c>
      <c r="F32" s="23">
        <f t="shared" si="1"/>
        <v>1</v>
      </c>
      <c r="G32" s="23">
        <f t="shared" si="2"/>
        <v>3</v>
      </c>
      <c r="H32" s="23">
        <f t="shared" si="3"/>
        <v>5</v>
      </c>
      <c r="I32" t="str">
        <f t="shared" si="4"/>
        <v>Viernes</v>
      </c>
    </row>
    <row r="33" spans="1:9" x14ac:dyDescent="0.2">
      <c r="A33" s="6">
        <v>15172</v>
      </c>
      <c r="E33" s="23">
        <f t="shared" si="0"/>
        <v>1941</v>
      </c>
      <c r="F33" s="23">
        <f t="shared" si="1"/>
        <v>7</v>
      </c>
      <c r="G33" s="23">
        <f t="shared" si="2"/>
        <v>15</v>
      </c>
      <c r="H33" s="23">
        <f t="shared" si="3"/>
        <v>2</v>
      </c>
      <c r="I33" t="str">
        <f t="shared" si="4"/>
        <v>Martes</v>
      </c>
    </row>
    <row r="34" spans="1:9" x14ac:dyDescent="0.2">
      <c r="A34" s="6">
        <v>19039</v>
      </c>
      <c r="E34" s="23">
        <f t="shared" si="0"/>
        <v>1952</v>
      </c>
      <c r="F34" s="23">
        <f t="shared" si="1"/>
        <v>2</v>
      </c>
      <c r="G34" s="23">
        <f t="shared" si="2"/>
        <v>15</v>
      </c>
      <c r="H34" s="23">
        <f t="shared" si="3"/>
        <v>5</v>
      </c>
      <c r="I34" t="str">
        <f t="shared" si="4"/>
        <v>Viernes</v>
      </c>
    </row>
    <row r="35" spans="1:9" x14ac:dyDescent="0.2">
      <c r="A35" s="6">
        <v>31973</v>
      </c>
      <c r="E35" s="23">
        <f t="shared" si="0"/>
        <v>1987</v>
      </c>
      <c r="F35" s="23">
        <f t="shared" si="1"/>
        <v>7</v>
      </c>
      <c r="G35" s="23">
        <f t="shared" si="2"/>
        <v>15</v>
      </c>
      <c r="H35" s="23">
        <f t="shared" si="3"/>
        <v>3</v>
      </c>
      <c r="I35" t="str">
        <f t="shared" si="4"/>
        <v>Miércoles</v>
      </c>
    </row>
    <row r="36" spans="1:9" x14ac:dyDescent="0.2">
      <c r="A36" s="6">
        <v>18642</v>
      </c>
      <c r="E36" s="23">
        <f t="shared" si="0"/>
        <v>1951</v>
      </c>
      <c r="F36" s="23">
        <f t="shared" si="1"/>
        <v>1</v>
      </c>
      <c r="G36" s="23">
        <f t="shared" si="2"/>
        <v>14</v>
      </c>
      <c r="H36" s="23">
        <f t="shared" si="3"/>
        <v>7</v>
      </c>
      <c r="I36" t="str">
        <f t="shared" si="4"/>
        <v>Domingo</v>
      </c>
    </row>
    <row r="37" spans="1:9" x14ac:dyDescent="0.2">
      <c r="A37" s="6">
        <v>16943</v>
      </c>
      <c r="E37" s="23">
        <f t="shared" si="0"/>
        <v>1946</v>
      </c>
      <c r="F37" s="23">
        <f t="shared" si="1"/>
        <v>5</v>
      </c>
      <c r="G37" s="23">
        <f t="shared" si="2"/>
        <v>21</v>
      </c>
      <c r="H37" s="23">
        <f t="shared" si="3"/>
        <v>2</v>
      </c>
      <c r="I37" t="str">
        <f t="shared" si="4"/>
        <v>Martes</v>
      </c>
    </row>
    <row r="38" spans="1:9" x14ac:dyDescent="0.2">
      <c r="A38" s="6">
        <v>13752</v>
      </c>
      <c r="E38" s="23">
        <f t="shared" si="0"/>
        <v>1937</v>
      </c>
      <c r="F38" s="23">
        <f t="shared" si="1"/>
        <v>8</v>
      </c>
      <c r="G38" s="23">
        <f t="shared" si="2"/>
        <v>25</v>
      </c>
      <c r="H38" s="23">
        <f t="shared" si="3"/>
        <v>3</v>
      </c>
      <c r="I38" t="str">
        <f t="shared" si="4"/>
        <v>Miércoles</v>
      </c>
    </row>
    <row r="39" spans="1:9" x14ac:dyDescent="0.2">
      <c r="A39" s="6">
        <v>27595</v>
      </c>
      <c r="E39" s="23">
        <f t="shared" si="0"/>
        <v>1975</v>
      </c>
      <c r="F39" s="23">
        <f t="shared" si="1"/>
        <v>7</v>
      </c>
      <c r="G39" s="23">
        <f t="shared" si="2"/>
        <v>20</v>
      </c>
      <c r="H39" s="23">
        <f t="shared" si="3"/>
        <v>7</v>
      </c>
      <c r="I39" t="str">
        <f t="shared" si="4"/>
        <v>Domingo</v>
      </c>
    </row>
    <row r="40" spans="1:9" x14ac:dyDescent="0.2">
      <c r="A40" s="6">
        <v>26259</v>
      </c>
      <c r="E40" s="23">
        <f t="shared" si="0"/>
        <v>1971</v>
      </c>
      <c r="F40" s="23">
        <f t="shared" si="1"/>
        <v>11</v>
      </c>
      <c r="G40" s="23">
        <f t="shared" si="2"/>
        <v>22</v>
      </c>
      <c r="H40" s="23">
        <f t="shared" si="3"/>
        <v>1</v>
      </c>
      <c r="I40" t="str">
        <f t="shared" si="4"/>
        <v>Lunes</v>
      </c>
    </row>
    <row r="41" spans="1:9" x14ac:dyDescent="0.2">
      <c r="A41" s="6">
        <v>18535</v>
      </c>
      <c r="E41" s="23">
        <f t="shared" si="0"/>
        <v>1950</v>
      </c>
      <c r="F41" s="23">
        <f t="shared" si="1"/>
        <v>9</v>
      </c>
      <c r="G41" s="23">
        <f t="shared" si="2"/>
        <v>29</v>
      </c>
      <c r="H41" s="23">
        <f t="shared" si="3"/>
        <v>5</v>
      </c>
      <c r="I41" t="str">
        <f t="shared" si="4"/>
        <v>Viernes</v>
      </c>
    </row>
    <row r="42" spans="1:9" x14ac:dyDescent="0.2">
      <c r="A42" s="6">
        <v>5213</v>
      </c>
      <c r="E42" s="23">
        <f t="shared" si="0"/>
        <v>1914</v>
      </c>
      <c r="F42" s="23">
        <f t="shared" si="1"/>
        <v>4</v>
      </c>
      <c r="G42" s="23">
        <f t="shared" si="2"/>
        <v>9</v>
      </c>
      <c r="H42" s="23">
        <f t="shared" si="3"/>
        <v>4</v>
      </c>
      <c r="I42" t="str">
        <f t="shared" si="4"/>
        <v>Jueves</v>
      </c>
    </row>
    <row r="43" spans="1:9" x14ac:dyDescent="0.2">
      <c r="A43" s="6">
        <v>8650</v>
      </c>
      <c r="E43" s="23">
        <f t="shared" si="0"/>
        <v>1923</v>
      </c>
      <c r="F43" s="23">
        <f t="shared" si="1"/>
        <v>9</v>
      </c>
      <c r="G43" s="23">
        <f t="shared" si="2"/>
        <v>6</v>
      </c>
      <c r="H43" s="23">
        <f t="shared" si="3"/>
        <v>4</v>
      </c>
      <c r="I43" t="str">
        <f t="shared" si="4"/>
        <v>Jueves</v>
      </c>
    </row>
    <row r="44" spans="1:9" x14ac:dyDescent="0.2">
      <c r="A44" s="6">
        <v>375</v>
      </c>
      <c r="E44" s="23">
        <f t="shared" si="0"/>
        <v>1901</v>
      </c>
      <c r="F44" s="23">
        <f t="shared" si="1"/>
        <v>1</v>
      </c>
      <c r="G44" s="23">
        <f t="shared" si="2"/>
        <v>9</v>
      </c>
      <c r="H44" s="23">
        <f t="shared" si="3"/>
        <v>3</v>
      </c>
      <c r="I44" t="str">
        <f t="shared" si="4"/>
        <v>Miércoles</v>
      </c>
    </row>
    <row r="45" spans="1:9" x14ac:dyDescent="0.2">
      <c r="A45" s="6">
        <v>15524</v>
      </c>
      <c r="E45" s="23">
        <f t="shared" si="0"/>
        <v>1942</v>
      </c>
      <c r="F45" s="23">
        <f t="shared" si="1"/>
        <v>7</v>
      </c>
      <c r="G45" s="23">
        <f t="shared" si="2"/>
        <v>2</v>
      </c>
      <c r="H45" s="23">
        <f t="shared" si="3"/>
        <v>4</v>
      </c>
      <c r="I45" t="str">
        <f t="shared" si="4"/>
        <v>Jueves</v>
      </c>
    </row>
    <row r="46" spans="1:9" x14ac:dyDescent="0.2">
      <c r="A46" s="6">
        <v>34198</v>
      </c>
      <c r="E46" s="23">
        <f t="shared" si="0"/>
        <v>1993</v>
      </c>
      <c r="F46" s="23">
        <f t="shared" si="1"/>
        <v>8</v>
      </c>
      <c r="G46" s="23">
        <f t="shared" si="2"/>
        <v>17</v>
      </c>
      <c r="H46" s="23">
        <f t="shared" si="3"/>
        <v>2</v>
      </c>
      <c r="I46" t="str">
        <f t="shared" si="4"/>
        <v>Martes</v>
      </c>
    </row>
    <row r="47" spans="1:9" x14ac:dyDescent="0.2">
      <c r="A47" s="6">
        <v>30136</v>
      </c>
      <c r="E47" s="23">
        <f t="shared" si="0"/>
        <v>1982</v>
      </c>
      <c r="F47" s="23">
        <f t="shared" si="1"/>
        <v>7</v>
      </c>
      <c r="G47" s="23">
        <f t="shared" si="2"/>
        <v>4</v>
      </c>
      <c r="H47" s="23">
        <f t="shared" si="3"/>
        <v>7</v>
      </c>
      <c r="I47" t="str">
        <f t="shared" si="4"/>
        <v>Domingo</v>
      </c>
    </row>
    <row r="48" spans="1:9" x14ac:dyDescent="0.2">
      <c r="A48" s="6">
        <v>14400</v>
      </c>
      <c r="E48" s="23">
        <f t="shared" si="0"/>
        <v>1939</v>
      </c>
      <c r="F48" s="23">
        <f t="shared" si="1"/>
        <v>6</v>
      </c>
      <c r="G48" s="23">
        <f t="shared" si="2"/>
        <v>4</v>
      </c>
      <c r="H48" s="23">
        <f t="shared" si="3"/>
        <v>7</v>
      </c>
      <c r="I48" t="str">
        <f t="shared" si="4"/>
        <v>Domingo</v>
      </c>
    </row>
    <row r="49" spans="1:9" x14ac:dyDescent="0.2">
      <c r="A49" s="6">
        <v>38412</v>
      </c>
      <c r="E49" s="23">
        <f t="shared" si="0"/>
        <v>2005</v>
      </c>
      <c r="F49" s="23">
        <f t="shared" si="1"/>
        <v>3</v>
      </c>
      <c r="G49" s="23">
        <f t="shared" si="2"/>
        <v>1</v>
      </c>
      <c r="H49" s="23">
        <f t="shared" si="3"/>
        <v>2</v>
      </c>
      <c r="I49" t="str">
        <f t="shared" si="4"/>
        <v>Martes</v>
      </c>
    </row>
    <row r="50" spans="1:9" x14ac:dyDescent="0.2">
      <c r="A50" s="6">
        <v>14474</v>
      </c>
      <c r="E50" s="23">
        <f t="shared" si="0"/>
        <v>1939</v>
      </c>
      <c r="F50" s="23">
        <f t="shared" si="1"/>
        <v>8</v>
      </c>
      <c r="G50" s="23">
        <f t="shared" si="2"/>
        <v>17</v>
      </c>
      <c r="H50" s="23">
        <f t="shared" si="3"/>
        <v>4</v>
      </c>
      <c r="I50" t="str">
        <f t="shared" si="4"/>
        <v>Jueves</v>
      </c>
    </row>
    <row r="51" spans="1:9" x14ac:dyDescent="0.2">
      <c r="A51" s="6">
        <v>37771</v>
      </c>
      <c r="E51" s="23">
        <f t="shared" si="0"/>
        <v>2003</v>
      </c>
      <c r="F51" s="23">
        <f t="shared" si="1"/>
        <v>5</v>
      </c>
      <c r="G51" s="23">
        <f t="shared" si="2"/>
        <v>30</v>
      </c>
      <c r="H51" s="23">
        <f t="shared" si="3"/>
        <v>5</v>
      </c>
      <c r="I51" t="str">
        <f t="shared" si="4"/>
        <v>Viernes</v>
      </c>
    </row>
    <row r="52" spans="1:9" x14ac:dyDescent="0.2">
      <c r="A52" s="6">
        <v>7258</v>
      </c>
      <c r="E52" s="23">
        <f t="shared" si="0"/>
        <v>1919</v>
      </c>
      <c r="F52" s="23">
        <f t="shared" si="1"/>
        <v>11</v>
      </c>
      <c r="G52" s="23">
        <f t="shared" si="2"/>
        <v>14</v>
      </c>
      <c r="H52" s="23">
        <f t="shared" si="3"/>
        <v>5</v>
      </c>
      <c r="I52" t="str">
        <f t="shared" si="4"/>
        <v>Viernes</v>
      </c>
    </row>
    <row r="53" spans="1:9" x14ac:dyDescent="0.2">
      <c r="A53" s="6">
        <v>15072</v>
      </c>
      <c r="E53" s="23">
        <f t="shared" si="0"/>
        <v>1941</v>
      </c>
      <c r="F53" s="23">
        <f t="shared" si="1"/>
        <v>4</v>
      </c>
      <c r="G53" s="23">
        <f t="shared" si="2"/>
        <v>6</v>
      </c>
      <c r="H53" s="23">
        <f t="shared" si="3"/>
        <v>7</v>
      </c>
      <c r="I53" t="str">
        <f t="shared" si="4"/>
        <v>Domingo</v>
      </c>
    </row>
    <row r="54" spans="1:9" x14ac:dyDescent="0.2">
      <c r="A54" s="6">
        <v>30696</v>
      </c>
      <c r="E54" s="23">
        <f t="shared" si="0"/>
        <v>1984</v>
      </c>
      <c r="F54" s="23">
        <f t="shared" si="1"/>
        <v>1</v>
      </c>
      <c r="G54" s="23">
        <f t="shared" si="2"/>
        <v>15</v>
      </c>
      <c r="H54" s="23">
        <f t="shared" si="3"/>
        <v>7</v>
      </c>
      <c r="I54" t="str">
        <f t="shared" si="4"/>
        <v>Domingo</v>
      </c>
    </row>
    <row r="55" spans="1:9" x14ac:dyDescent="0.2">
      <c r="A55" s="6">
        <v>34020</v>
      </c>
      <c r="E55" s="23">
        <f t="shared" si="0"/>
        <v>1993</v>
      </c>
      <c r="F55" s="23">
        <f t="shared" si="1"/>
        <v>2</v>
      </c>
      <c r="G55" s="23">
        <f t="shared" si="2"/>
        <v>20</v>
      </c>
      <c r="H55" s="23">
        <f t="shared" si="3"/>
        <v>6</v>
      </c>
      <c r="I55" t="str">
        <f t="shared" si="4"/>
        <v>Sábado</v>
      </c>
    </row>
    <row r="56" spans="1:9" x14ac:dyDescent="0.2">
      <c r="A56" s="6">
        <v>549</v>
      </c>
      <c r="E56" s="23">
        <f t="shared" si="0"/>
        <v>1901</v>
      </c>
      <c r="F56" s="23">
        <f t="shared" si="1"/>
        <v>7</v>
      </c>
      <c r="G56" s="23">
        <f t="shared" si="2"/>
        <v>2</v>
      </c>
      <c r="H56" s="23">
        <f t="shared" si="3"/>
        <v>2</v>
      </c>
      <c r="I56" t="str">
        <f t="shared" si="4"/>
        <v>Martes</v>
      </c>
    </row>
    <row r="57" spans="1:9" x14ac:dyDescent="0.2">
      <c r="A57" s="6">
        <v>3748</v>
      </c>
      <c r="E57" s="23">
        <f t="shared" si="0"/>
        <v>1910</v>
      </c>
      <c r="F57" s="23">
        <f t="shared" si="1"/>
        <v>4</v>
      </c>
      <c r="G57" s="23">
        <f t="shared" si="2"/>
        <v>5</v>
      </c>
      <c r="H57" s="23">
        <f t="shared" si="3"/>
        <v>2</v>
      </c>
      <c r="I57" t="str">
        <f t="shared" si="4"/>
        <v>Martes</v>
      </c>
    </row>
    <row r="58" spans="1:9" x14ac:dyDescent="0.2">
      <c r="A58" s="6">
        <v>26048</v>
      </c>
      <c r="E58" s="23">
        <f t="shared" si="0"/>
        <v>1971</v>
      </c>
      <c r="F58" s="23">
        <f t="shared" si="1"/>
        <v>4</v>
      </c>
      <c r="G58" s="23">
        <f t="shared" si="2"/>
        <v>25</v>
      </c>
      <c r="H58" s="23">
        <f t="shared" si="3"/>
        <v>7</v>
      </c>
      <c r="I58" t="str">
        <f t="shared" si="4"/>
        <v>Domingo</v>
      </c>
    </row>
    <row r="59" spans="1:9" x14ac:dyDescent="0.2">
      <c r="A59" s="6">
        <v>27197</v>
      </c>
      <c r="E59" s="23">
        <f t="shared" si="0"/>
        <v>1974</v>
      </c>
      <c r="F59" s="23">
        <f t="shared" si="1"/>
        <v>6</v>
      </c>
      <c r="G59" s="23">
        <f t="shared" si="2"/>
        <v>17</v>
      </c>
      <c r="H59" s="23">
        <f t="shared" si="3"/>
        <v>1</v>
      </c>
      <c r="I59" t="str">
        <f t="shared" si="4"/>
        <v>Lunes</v>
      </c>
    </row>
    <row r="60" spans="1:9" x14ac:dyDescent="0.2">
      <c r="A60" s="6">
        <v>37535</v>
      </c>
      <c r="E60" s="23">
        <f t="shared" si="0"/>
        <v>2002</v>
      </c>
      <c r="F60" s="23">
        <f t="shared" si="1"/>
        <v>10</v>
      </c>
      <c r="G60" s="23">
        <f t="shared" si="2"/>
        <v>6</v>
      </c>
      <c r="H60" s="23">
        <f t="shared" si="3"/>
        <v>7</v>
      </c>
      <c r="I60" t="str">
        <f t="shared" si="4"/>
        <v>Domingo</v>
      </c>
    </row>
    <row r="61" spans="1:9" x14ac:dyDescent="0.2">
      <c r="A61" s="6">
        <v>8861</v>
      </c>
      <c r="E61" s="23">
        <f t="shared" si="0"/>
        <v>1924</v>
      </c>
      <c r="F61" s="23">
        <f t="shared" si="1"/>
        <v>4</v>
      </c>
      <c r="G61" s="23">
        <f t="shared" si="2"/>
        <v>4</v>
      </c>
      <c r="H61" s="23">
        <f t="shared" si="3"/>
        <v>5</v>
      </c>
      <c r="I61" t="str">
        <f t="shared" si="4"/>
        <v>Viernes</v>
      </c>
    </row>
    <row r="62" spans="1:9" x14ac:dyDescent="0.2">
      <c r="A62" s="6">
        <v>34899</v>
      </c>
      <c r="E62" s="23">
        <f t="shared" si="0"/>
        <v>1995</v>
      </c>
      <c r="F62" s="23">
        <f t="shared" si="1"/>
        <v>7</v>
      </c>
      <c r="G62" s="23">
        <f t="shared" si="2"/>
        <v>19</v>
      </c>
      <c r="H62" s="23">
        <f t="shared" si="3"/>
        <v>3</v>
      </c>
      <c r="I62" t="str">
        <f t="shared" si="4"/>
        <v>Miércoles</v>
      </c>
    </row>
    <row r="63" spans="1:9" x14ac:dyDescent="0.2">
      <c r="A63" s="6">
        <v>32558</v>
      </c>
      <c r="E63" s="23">
        <f t="shared" si="0"/>
        <v>1989</v>
      </c>
      <c r="F63" s="23">
        <f t="shared" si="1"/>
        <v>2</v>
      </c>
      <c r="G63" s="23">
        <f t="shared" si="2"/>
        <v>19</v>
      </c>
      <c r="H63" s="23">
        <f t="shared" si="3"/>
        <v>7</v>
      </c>
      <c r="I63" t="str">
        <f t="shared" si="4"/>
        <v>Domingo</v>
      </c>
    </row>
    <row r="64" spans="1:9" x14ac:dyDescent="0.2">
      <c r="A64" s="6">
        <v>5687</v>
      </c>
      <c r="E64" s="23">
        <f t="shared" si="0"/>
        <v>1915</v>
      </c>
      <c r="F64" s="23">
        <f t="shared" si="1"/>
        <v>7</v>
      </c>
      <c r="G64" s="23">
        <f t="shared" si="2"/>
        <v>27</v>
      </c>
      <c r="H64" s="23">
        <f t="shared" si="3"/>
        <v>2</v>
      </c>
      <c r="I64" t="str">
        <f t="shared" si="4"/>
        <v>Martes</v>
      </c>
    </row>
    <row r="65" spans="1:9" x14ac:dyDescent="0.2">
      <c r="A65" s="6">
        <v>22438</v>
      </c>
      <c r="E65" s="23">
        <f t="shared" si="0"/>
        <v>1961</v>
      </c>
      <c r="F65" s="23">
        <f t="shared" si="1"/>
        <v>6</v>
      </c>
      <c r="G65" s="23">
        <f t="shared" si="2"/>
        <v>6</v>
      </c>
      <c r="H65" s="23">
        <f t="shared" si="3"/>
        <v>2</v>
      </c>
      <c r="I65" t="str">
        <f t="shared" si="4"/>
        <v>Martes</v>
      </c>
    </row>
    <row r="66" spans="1:9" x14ac:dyDescent="0.2">
      <c r="A66" s="6">
        <v>21629</v>
      </c>
      <c r="E66" s="23">
        <f t="shared" si="0"/>
        <v>1959</v>
      </c>
      <c r="F66" s="23">
        <f t="shared" si="1"/>
        <v>3</v>
      </c>
      <c r="G66" s="23">
        <f t="shared" si="2"/>
        <v>20</v>
      </c>
      <c r="H66" s="23">
        <f t="shared" si="3"/>
        <v>5</v>
      </c>
      <c r="I66" t="str">
        <f t="shared" si="4"/>
        <v>Viernes</v>
      </c>
    </row>
    <row r="67" spans="1:9" x14ac:dyDescent="0.2">
      <c r="A67" s="6">
        <v>28126</v>
      </c>
      <c r="E67" s="23">
        <f t="shared" si="0"/>
        <v>1977</v>
      </c>
      <c r="F67" s="23">
        <f t="shared" si="1"/>
        <v>1</v>
      </c>
      <c r="G67" s="23">
        <f t="shared" si="2"/>
        <v>1</v>
      </c>
      <c r="H67" s="23">
        <f t="shared" si="3"/>
        <v>6</v>
      </c>
      <c r="I67" t="str">
        <f t="shared" si="4"/>
        <v>Sábado</v>
      </c>
    </row>
    <row r="68" spans="1:9" x14ac:dyDescent="0.2">
      <c r="A68" s="6">
        <v>3698</v>
      </c>
      <c r="E68" s="23">
        <f t="shared" si="0"/>
        <v>1910</v>
      </c>
      <c r="F68" s="23">
        <f t="shared" si="1"/>
        <v>2</v>
      </c>
      <c r="G68" s="23">
        <f t="shared" si="2"/>
        <v>14</v>
      </c>
      <c r="H68" s="23">
        <f t="shared" si="3"/>
        <v>1</v>
      </c>
      <c r="I68" t="str">
        <f t="shared" si="4"/>
        <v>Lunes</v>
      </c>
    </row>
    <row r="69" spans="1:9" x14ac:dyDescent="0.2">
      <c r="A69" s="6">
        <v>15590</v>
      </c>
      <c r="E69" s="23">
        <f t="shared" si="0"/>
        <v>1942</v>
      </c>
      <c r="F69" s="23">
        <f t="shared" si="1"/>
        <v>9</v>
      </c>
      <c r="G69" s="23">
        <f t="shared" si="2"/>
        <v>6</v>
      </c>
      <c r="H69" s="23">
        <f t="shared" si="3"/>
        <v>7</v>
      </c>
      <c r="I69" t="str">
        <f t="shared" si="4"/>
        <v>Domingo</v>
      </c>
    </row>
    <row r="70" spans="1:9" x14ac:dyDescent="0.2">
      <c r="A70" s="6">
        <v>38299</v>
      </c>
      <c r="E70" s="23">
        <f t="shared" si="0"/>
        <v>2004</v>
      </c>
      <c r="F70" s="23">
        <f t="shared" si="1"/>
        <v>11</v>
      </c>
      <c r="G70" s="23">
        <f t="shared" si="2"/>
        <v>8</v>
      </c>
      <c r="H70" s="23">
        <f t="shared" si="3"/>
        <v>1</v>
      </c>
      <c r="I70" t="str">
        <f t="shared" si="4"/>
        <v>Lunes</v>
      </c>
    </row>
    <row r="71" spans="1:9" x14ac:dyDescent="0.2">
      <c r="A71" s="6">
        <v>25753</v>
      </c>
      <c r="E71" s="23">
        <f t="shared" si="0"/>
        <v>1970</v>
      </c>
      <c r="F71" s="23">
        <f t="shared" si="1"/>
        <v>7</v>
      </c>
      <c r="G71" s="23">
        <f t="shared" si="2"/>
        <v>4</v>
      </c>
      <c r="H71" s="23">
        <f t="shared" si="3"/>
        <v>6</v>
      </c>
      <c r="I71" t="str">
        <f t="shared" si="4"/>
        <v>Sábado</v>
      </c>
    </row>
    <row r="72" spans="1:9" x14ac:dyDescent="0.2">
      <c r="A72" s="6">
        <v>11058</v>
      </c>
      <c r="E72" s="23">
        <f t="shared" ref="E72:E135" si="5">YEAR(A72)</f>
        <v>1930</v>
      </c>
      <c r="F72" s="23">
        <f t="shared" ref="F72:F135" si="6">MONTH(A72)</f>
        <v>4</v>
      </c>
      <c r="G72" s="23">
        <f t="shared" ref="G72:G135" si="7">DAY(A72)</f>
        <v>10</v>
      </c>
      <c r="H72" s="23">
        <f t="shared" ref="H72:H135" si="8">WEEKDAY(A72,2)</f>
        <v>4</v>
      </c>
      <c r="I72" t="str">
        <f t="shared" ref="I72:I135" si="9">IF(H72=1,"Lunes",IF(H72=2,"Martes",IF(H72=3,"Miércoles",IF(H72=4,"Jueves",IF(H72=5,"Viernes",IF(H72=6,"Sábado","Domingo"))))))</f>
        <v>Jueves</v>
      </c>
    </row>
    <row r="73" spans="1:9" x14ac:dyDescent="0.2">
      <c r="A73" s="6">
        <v>9265</v>
      </c>
      <c r="E73" s="23">
        <f t="shared" si="5"/>
        <v>1925</v>
      </c>
      <c r="F73" s="23">
        <f t="shared" si="6"/>
        <v>5</v>
      </c>
      <c r="G73" s="23">
        <f t="shared" si="7"/>
        <v>13</v>
      </c>
      <c r="H73" s="23">
        <f t="shared" si="8"/>
        <v>3</v>
      </c>
      <c r="I73" t="str">
        <f t="shared" si="9"/>
        <v>Miércoles</v>
      </c>
    </row>
    <row r="74" spans="1:9" x14ac:dyDescent="0.2">
      <c r="A74" s="6">
        <v>5060</v>
      </c>
      <c r="E74" s="23">
        <f t="shared" si="5"/>
        <v>1913</v>
      </c>
      <c r="F74" s="23">
        <f t="shared" si="6"/>
        <v>11</v>
      </c>
      <c r="G74" s="23">
        <f t="shared" si="7"/>
        <v>7</v>
      </c>
      <c r="H74" s="23">
        <f t="shared" si="8"/>
        <v>5</v>
      </c>
      <c r="I74" t="str">
        <f t="shared" si="9"/>
        <v>Viernes</v>
      </c>
    </row>
    <row r="75" spans="1:9" x14ac:dyDescent="0.2">
      <c r="A75" s="6">
        <v>29652</v>
      </c>
      <c r="E75" s="23">
        <f t="shared" si="5"/>
        <v>1981</v>
      </c>
      <c r="F75" s="23">
        <f t="shared" si="6"/>
        <v>3</v>
      </c>
      <c r="G75" s="23">
        <f t="shared" si="7"/>
        <v>7</v>
      </c>
      <c r="H75" s="23">
        <f t="shared" si="8"/>
        <v>6</v>
      </c>
      <c r="I75" t="str">
        <f t="shared" si="9"/>
        <v>Sábado</v>
      </c>
    </row>
    <row r="76" spans="1:9" x14ac:dyDescent="0.2">
      <c r="A76" s="6">
        <v>28797</v>
      </c>
      <c r="E76" s="23">
        <f t="shared" si="5"/>
        <v>1978</v>
      </c>
      <c r="F76" s="23">
        <f t="shared" si="6"/>
        <v>11</v>
      </c>
      <c r="G76" s="23">
        <f t="shared" si="7"/>
        <v>3</v>
      </c>
      <c r="H76" s="23">
        <f t="shared" si="8"/>
        <v>5</v>
      </c>
      <c r="I76" t="str">
        <f t="shared" si="9"/>
        <v>Viernes</v>
      </c>
    </row>
    <row r="77" spans="1:9" x14ac:dyDescent="0.2">
      <c r="A77" s="6">
        <v>25729</v>
      </c>
      <c r="E77" s="23">
        <f t="shared" si="5"/>
        <v>1970</v>
      </c>
      <c r="F77" s="23">
        <f t="shared" si="6"/>
        <v>6</v>
      </c>
      <c r="G77" s="23">
        <f t="shared" si="7"/>
        <v>10</v>
      </c>
      <c r="H77" s="23">
        <f t="shared" si="8"/>
        <v>3</v>
      </c>
      <c r="I77" t="str">
        <f t="shared" si="9"/>
        <v>Miércoles</v>
      </c>
    </row>
    <row r="78" spans="1:9" x14ac:dyDescent="0.2">
      <c r="A78" s="6">
        <v>18651</v>
      </c>
      <c r="E78" s="23">
        <f t="shared" si="5"/>
        <v>1951</v>
      </c>
      <c r="F78" s="23">
        <f t="shared" si="6"/>
        <v>1</v>
      </c>
      <c r="G78" s="23">
        <f t="shared" si="7"/>
        <v>23</v>
      </c>
      <c r="H78" s="23">
        <f t="shared" si="8"/>
        <v>2</v>
      </c>
      <c r="I78" t="str">
        <f t="shared" si="9"/>
        <v>Martes</v>
      </c>
    </row>
    <row r="79" spans="1:9" x14ac:dyDescent="0.2">
      <c r="A79" s="6">
        <v>21715</v>
      </c>
      <c r="E79" s="23">
        <f t="shared" si="5"/>
        <v>1959</v>
      </c>
      <c r="F79" s="23">
        <f t="shared" si="6"/>
        <v>6</v>
      </c>
      <c r="G79" s="23">
        <f t="shared" si="7"/>
        <v>14</v>
      </c>
      <c r="H79" s="23">
        <f t="shared" si="8"/>
        <v>7</v>
      </c>
      <c r="I79" t="str">
        <f t="shared" si="9"/>
        <v>Domingo</v>
      </c>
    </row>
    <row r="80" spans="1:9" x14ac:dyDescent="0.2">
      <c r="A80" s="6">
        <v>517</v>
      </c>
      <c r="E80" s="23">
        <f t="shared" si="5"/>
        <v>1901</v>
      </c>
      <c r="F80" s="23">
        <f t="shared" si="6"/>
        <v>5</v>
      </c>
      <c r="G80" s="23">
        <f t="shared" si="7"/>
        <v>31</v>
      </c>
      <c r="H80" s="23">
        <f t="shared" si="8"/>
        <v>5</v>
      </c>
      <c r="I80" t="str">
        <f t="shared" si="9"/>
        <v>Viernes</v>
      </c>
    </row>
    <row r="81" spans="1:9" x14ac:dyDescent="0.2">
      <c r="A81" s="6">
        <v>11439</v>
      </c>
      <c r="E81" s="23">
        <f t="shared" si="5"/>
        <v>1931</v>
      </c>
      <c r="F81" s="23">
        <f t="shared" si="6"/>
        <v>4</v>
      </c>
      <c r="G81" s="23">
        <f t="shared" si="7"/>
        <v>26</v>
      </c>
      <c r="H81" s="23">
        <f t="shared" si="8"/>
        <v>7</v>
      </c>
      <c r="I81" t="str">
        <f t="shared" si="9"/>
        <v>Domingo</v>
      </c>
    </row>
    <row r="82" spans="1:9" x14ac:dyDescent="0.2">
      <c r="A82" s="6">
        <v>37355</v>
      </c>
      <c r="E82" s="23">
        <f t="shared" si="5"/>
        <v>2002</v>
      </c>
      <c r="F82" s="23">
        <f t="shared" si="6"/>
        <v>4</v>
      </c>
      <c r="G82" s="23">
        <f t="shared" si="7"/>
        <v>9</v>
      </c>
      <c r="H82" s="23">
        <f t="shared" si="8"/>
        <v>2</v>
      </c>
      <c r="I82" t="str">
        <f t="shared" si="9"/>
        <v>Martes</v>
      </c>
    </row>
    <row r="83" spans="1:9" x14ac:dyDescent="0.2">
      <c r="A83" s="6">
        <v>36294</v>
      </c>
      <c r="E83" s="23">
        <f t="shared" si="5"/>
        <v>1999</v>
      </c>
      <c r="F83" s="23">
        <f t="shared" si="6"/>
        <v>5</v>
      </c>
      <c r="G83" s="23">
        <f t="shared" si="7"/>
        <v>14</v>
      </c>
      <c r="H83" s="23">
        <f t="shared" si="8"/>
        <v>5</v>
      </c>
      <c r="I83" t="str">
        <f t="shared" si="9"/>
        <v>Viernes</v>
      </c>
    </row>
    <row r="84" spans="1:9" x14ac:dyDescent="0.2">
      <c r="A84" s="6">
        <v>15099</v>
      </c>
      <c r="E84" s="23">
        <f t="shared" si="5"/>
        <v>1941</v>
      </c>
      <c r="F84" s="23">
        <f t="shared" si="6"/>
        <v>5</v>
      </c>
      <c r="G84" s="23">
        <f t="shared" si="7"/>
        <v>3</v>
      </c>
      <c r="H84" s="23">
        <f t="shared" si="8"/>
        <v>6</v>
      </c>
      <c r="I84" t="str">
        <f t="shared" si="9"/>
        <v>Sábado</v>
      </c>
    </row>
    <row r="85" spans="1:9" x14ac:dyDescent="0.2">
      <c r="A85" s="6">
        <v>20854</v>
      </c>
      <c r="E85" s="23">
        <f t="shared" si="5"/>
        <v>1957</v>
      </c>
      <c r="F85" s="23">
        <f t="shared" si="6"/>
        <v>2</v>
      </c>
      <c r="G85" s="23">
        <f t="shared" si="7"/>
        <v>3</v>
      </c>
      <c r="H85" s="23">
        <f t="shared" si="8"/>
        <v>7</v>
      </c>
      <c r="I85" t="str">
        <f t="shared" si="9"/>
        <v>Domingo</v>
      </c>
    </row>
    <row r="86" spans="1:9" x14ac:dyDescent="0.2">
      <c r="A86" s="6">
        <v>20990</v>
      </c>
      <c r="E86" s="23">
        <f t="shared" si="5"/>
        <v>1957</v>
      </c>
      <c r="F86" s="23">
        <f t="shared" si="6"/>
        <v>6</v>
      </c>
      <c r="G86" s="23">
        <f t="shared" si="7"/>
        <v>19</v>
      </c>
      <c r="H86" s="23">
        <f t="shared" si="8"/>
        <v>3</v>
      </c>
      <c r="I86" t="str">
        <f t="shared" si="9"/>
        <v>Miércoles</v>
      </c>
    </row>
    <row r="87" spans="1:9" x14ac:dyDescent="0.2">
      <c r="A87" s="6">
        <v>37791</v>
      </c>
      <c r="E87" s="23">
        <f t="shared" si="5"/>
        <v>2003</v>
      </c>
      <c r="F87" s="23">
        <f t="shared" si="6"/>
        <v>6</v>
      </c>
      <c r="G87" s="23">
        <f t="shared" si="7"/>
        <v>19</v>
      </c>
      <c r="H87" s="23">
        <f t="shared" si="8"/>
        <v>4</v>
      </c>
      <c r="I87" t="str">
        <f t="shared" si="9"/>
        <v>Jueves</v>
      </c>
    </row>
    <row r="88" spans="1:9" x14ac:dyDescent="0.2">
      <c r="A88" s="6">
        <v>2316</v>
      </c>
      <c r="E88" s="23">
        <f t="shared" si="5"/>
        <v>1906</v>
      </c>
      <c r="F88" s="23">
        <f t="shared" si="6"/>
        <v>5</v>
      </c>
      <c r="G88" s="23">
        <f t="shared" si="7"/>
        <v>4</v>
      </c>
      <c r="H88" s="23">
        <f t="shared" si="8"/>
        <v>5</v>
      </c>
      <c r="I88" t="str">
        <f t="shared" si="9"/>
        <v>Viernes</v>
      </c>
    </row>
    <row r="89" spans="1:9" x14ac:dyDescent="0.2">
      <c r="A89" s="6">
        <v>37776</v>
      </c>
      <c r="E89" s="23">
        <f t="shared" si="5"/>
        <v>2003</v>
      </c>
      <c r="F89" s="23">
        <f t="shared" si="6"/>
        <v>6</v>
      </c>
      <c r="G89" s="23">
        <f t="shared" si="7"/>
        <v>4</v>
      </c>
      <c r="H89" s="23">
        <f t="shared" si="8"/>
        <v>3</v>
      </c>
      <c r="I89" t="str">
        <f t="shared" si="9"/>
        <v>Miércoles</v>
      </c>
    </row>
    <row r="90" spans="1:9" x14ac:dyDescent="0.2">
      <c r="A90" s="6">
        <v>14717</v>
      </c>
      <c r="E90" s="23">
        <f t="shared" si="5"/>
        <v>1940</v>
      </c>
      <c r="F90" s="23">
        <f t="shared" si="6"/>
        <v>4</v>
      </c>
      <c r="G90" s="23">
        <f t="shared" si="7"/>
        <v>16</v>
      </c>
      <c r="H90" s="23">
        <f t="shared" si="8"/>
        <v>2</v>
      </c>
      <c r="I90" t="str">
        <f t="shared" si="9"/>
        <v>Martes</v>
      </c>
    </row>
    <row r="91" spans="1:9" x14ac:dyDescent="0.2">
      <c r="A91" s="6">
        <v>26305</v>
      </c>
      <c r="E91" s="23">
        <f t="shared" si="5"/>
        <v>1972</v>
      </c>
      <c r="F91" s="23">
        <f t="shared" si="6"/>
        <v>1</v>
      </c>
      <c r="G91" s="23">
        <f t="shared" si="7"/>
        <v>7</v>
      </c>
      <c r="H91" s="23">
        <f t="shared" si="8"/>
        <v>5</v>
      </c>
      <c r="I91" t="str">
        <f t="shared" si="9"/>
        <v>Viernes</v>
      </c>
    </row>
    <row r="92" spans="1:9" x14ac:dyDescent="0.2">
      <c r="A92" s="6">
        <v>35035</v>
      </c>
      <c r="E92" s="23">
        <f t="shared" si="5"/>
        <v>1995</v>
      </c>
      <c r="F92" s="23">
        <f t="shared" si="6"/>
        <v>12</v>
      </c>
      <c r="G92" s="23">
        <f t="shared" si="7"/>
        <v>2</v>
      </c>
      <c r="H92" s="23">
        <f t="shared" si="8"/>
        <v>6</v>
      </c>
      <c r="I92" t="str">
        <f t="shared" si="9"/>
        <v>Sábado</v>
      </c>
    </row>
    <row r="93" spans="1:9" x14ac:dyDescent="0.2">
      <c r="A93" s="6">
        <v>10512</v>
      </c>
      <c r="E93" s="23">
        <f t="shared" si="5"/>
        <v>1928</v>
      </c>
      <c r="F93" s="23">
        <f t="shared" si="6"/>
        <v>10</v>
      </c>
      <c r="G93" s="23">
        <f t="shared" si="7"/>
        <v>11</v>
      </c>
      <c r="H93" s="23">
        <f t="shared" si="8"/>
        <v>4</v>
      </c>
      <c r="I93" t="str">
        <f t="shared" si="9"/>
        <v>Jueves</v>
      </c>
    </row>
    <row r="94" spans="1:9" x14ac:dyDescent="0.2">
      <c r="A94" s="6">
        <v>14465</v>
      </c>
      <c r="E94" s="23">
        <f t="shared" si="5"/>
        <v>1939</v>
      </c>
      <c r="F94" s="23">
        <f t="shared" si="6"/>
        <v>8</v>
      </c>
      <c r="G94" s="23">
        <f t="shared" si="7"/>
        <v>8</v>
      </c>
      <c r="H94" s="23">
        <f t="shared" si="8"/>
        <v>2</v>
      </c>
      <c r="I94" t="str">
        <f t="shared" si="9"/>
        <v>Martes</v>
      </c>
    </row>
    <row r="95" spans="1:9" x14ac:dyDescent="0.2">
      <c r="A95" s="6">
        <v>35581</v>
      </c>
      <c r="E95" s="23">
        <f t="shared" si="5"/>
        <v>1997</v>
      </c>
      <c r="F95" s="23">
        <f t="shared" si="6"/>
        <v>5</v>
      </c>
      <c r="G95" s="23">
        <f t="shared" si="7"/>
        <v>31</v>
      </c>
      <c r="H95" s="23">
        <f t="shared" si="8"/>
        <v>6</v>
      </c>
      <c r="I95" t="str">
        <f t="shared" si="9"/>
        <v>Sábado</v>
      </c>
    </row>
    <row r="96" spans="1:9" x14ac:dyDescent="0.2">
      <c r="A96" s="6">
        <v>19270</v>
      </c>
      <c r="E96" s="23">
        <f t="shared" si="5"/>
        <v>1952</v>
      </c>
      <c r="F96" s="23">
        <f t="shared" si="6"/>
        <v>10</v>
      </c>
      <c r="G96" s="23">
        <f t="shared" si="7"/>
        <v>3</v>
      </c>
      <c r="H96" s="23">
        <f t="shared" si="8"/>
        <v>5</v>
      </c>
      <c r="I96" t="str">
        <f t="shared" si="9"/>
        <v>Viernes</v>
      </c>
    </row>
    <row r="97" spans="1:9" x14ac:dyDescent="0.2">
      <c r="A97" s="6">
        <v>25334</v>
      </c>
      <c r="E97" s="23">
        <f t="shared" si="5"/>
        <v>1969</v>
      </c>
      <c r="F97" s="23">
        <f t="shared" si="6"/>
        <v>5</v>
      </c>
      <c r="G97" s="23">
        <f t="shared" si="7"/>
        <v>11</v>
      </c>
      <c r="H97" s="23">
        <f t="shared" si="8"/>
        <v>7</v>
      </c>
      <c r="I97" t="str">
        <f t="shared" si="9"/>
        <v>Domingo</v>
      </c>
    </row>
    <row r="98" spans="1:9" x14ac:dyDescent="0.2">
      <c r="A98" s="6">
        <v>18672</v>
      </c>
      <c r="E98" s="23">
        <f t="shared" si="5"/>
        <v>1951</v>
      </c>
      <c r="F98" s="23">
        <f t="shared" si="6"/>
        <v>2</v>
      </c>
      <c r="G98" s="23">
        <f t="shared" si="7"/>
        <v>13</v>
      </c>
      <c r="H98" s="23">
        <f t="shared" si="8"/>
        <v>2</v>
      </c>
      <c r="I98" t="str">
        <f t="shared" si="9"/>
        <v>Martes</v>
      </c>
    </row>
    <row r="99" spans="1:9" x14ac:dyDescent="0.2">
      <c r="A99" s="6">
        <v>31594</v>
      </c>
      <c r="E99" s="23">
        <f t="shared" si="5"/>
        <v>1986</v>
      </c>
      <c r="F99" s="23">
        <f t="shared" si="6"/>
        <v>7</v>
      </c>
      <c r="G99" s="23">
        <f t="shared" si="7"/>
        <v>1</v>
      </c>
      <c r="H99" s="23">
        <f t="shared" si="8"/>
        <v>2</v>
      </c>
      <c r="I99" t="str">
        <f t="shared" si="9"/>
        <v>Martes</v>
      </c>
    </row>
    <row r="100" spans="1:9" x14ac:dyDescent="0.2">
      <c r="A100" s="6">
        <v>18622</v>
      </c>
      <c r="E100" s="23">
        <f t="shared" si="5"/>
        <v>1950</v>
      </c>
      <c r="F100" s="23">
        <f t="shared" si="6"/>
        <v>12</v>
      </c>
      <c r="G100" s="23">
        <f t="shared" si="7"/>
        <v>25</v>
      </c>
      <c r="H100" s="23">
        <f t="shared" si="8"/>
        <v>1</v>
      </c>
      <c r="I100" t="str">
        <f t="shared" si="9"/>
        <v>Lunes</v>
      </c>
    </row>
    <row r="101" spans="1:9" x14ac:dyDescent="0.2">
      <c r="A101" s="6">
        <v>18559</v>
      </c>
      <c r="E101" s="23">
        <f t="shared" si="5"/>
        <v>1950</v>
      </c>
      <c r="F101" s="23">
        <f t="shared" si="6"/>
        <v>10</v>
      </c>
      <c r="G101" s="23">
        <f t="shared" si="7"/>
        <v>23</v>
      </c>
      <c r="H101" s="23">
        <f t="shared" si="8"/>
        <v>1</v>
      </c>
      <c r="I101" t="str">
        <f t="shared" si="9"/>
        <v>Lunes</v>
      </c>
    </row>
    <row r="102" spans="1:9" x14ac:dyDescent="0.2">
      <c r="A102" s="6">
        <v>37410</v>
      </c>
      <c r="E102" s="23">
        <f t="shared" si="5"/>
        <v>2002</v>
      </c>
      <c r="F102" s="23">
        <f t="shared" si="6"/>
        <v>6</v>
      </c>
      <c r="G102" s="23">
        <f t="shared" si="7"/>
        <v>3</v>
      </c>
      <c r="H102" s="23">
        <f t="shared" si="8"/>
        <v>1</v>
      </c>
      <c r="I102" t="str">
        <f t="shared" si="9"/>
        <v>Lunes</v>
      </c>
    </row>
    <row r="103" spans="1:9" x14ac:dyDescent="0.2">
      <c r="A103" s="6">
        <v>12389</v>
      </c>
      <c r="E103" s="23">
        <f t="shared" si="5"/>
        <v>1933</v>
      </c>
      <c r="F103" s="23">
        <f t="shared" si="6"/>
        <v>12</v>
      </c>
      <c r="G103" s="23">
        <f t="shared" si="7"/>
        <v>1</v>
      </c>
      <c r="H103" s="23">
        <f t="shared" si="8"/>
        <v>5</v>
      </c>
      <c r="I103" t="str">
        <f t="shared" si="9"/>
        <v>Viernes</v>
      </c>
    </row>
    <row r="104" spans="1:9" x14ac:dyDescent="0.2">
      <c r="A104" s="6">
        <v>7866</v>
      </c>
      <c r="E104" s="23">
        <f t="shared" si="5"/>
        <v>1921</v>
      </c>
      <c r="F104" s="23">
        <f t="shared" si="6"/>
        <v>7</v>
      </c>
      <c r="G104" s="23">
        <f t="shared" si="7"/>
        <v>14</v>
      </c>
      <c r="H104" s="23">
        <f t="shared" si="8"/>
        <v>4</v>
      </c>
      <c r="I104" t="str">
        <f t="shared" si="9"/>
        <v>Jueves</v>
      </c>
    </row>
    <row r="105" spans="1:9" x14ac:dyDescent="0.2">
      <c r="A105" s="6">
        <v>24639</v>
      </c>
      <c r="E105" s="23">
        <f t="shared" si="5"/>
        <v>1967</v>
      </c>
      <c r="F105" s="23">
        <f t="shared" si="6"/>
        <v>6</v>
      </c>
      <c r="G105" s="23">
        <f t="shared" si="7"/>
        <v>16</v>
      </c>
      <c r="H105" s="23">
        <f t="shared" si="8"/>
        <v>5</v>
      </c>
      <c r="I105" t="str">
        <f t="shared" si="9"/>
        <v>Viernes</v>
      </c>
    </row>
    <row r="106" spans="1:9" x14ac:dyDescent="0.2">
      <c r="A106" s="6">
        <v>30898</v>
      </c>
      <c r="E106" s="23">
        <f t="shared" si="5"/>
        <v>1984</v>
      </c>
      <c r="F106" s="23">
        <f t="shared" si="6"/>
        <v>8</v>
      </c>
      <c r="G106" s="23">
        <f t="shared" si="7"/>
        <v>4</v>
      </c>
      <c r="H106" s="23">
        <f t="shared" si="8"/>
        <v>6</v>
      </c>
      <c r="I106" t="str">
        <f t="shared" si="9"/>
        <v>Sábado</v>
      </c>
    </row>
    <row r="107" spans="1:9" x14ac:dyDescent="0.2">
      <c r="A107" s="6">
        <v>23817</v>
      </c>
      <c r="E107" s="23">
        <f t="shared" si="5"/>
        <v>1965</v>
      </c>
      <c r="F107" s="23">
        <f t="shared" si="6"/>
        <v>3</v>
      </c>
      <c r="G107" s="23">
        <f t="shared" si="7"/>
        <v>16</v>
      </c>
      <c r="H107" s="23">
        <f t="shared" si="8"/>
        <v>2</v>
      </c>
      <c r="I107" t="str">
        <f t="shared" si="9"/>
        <v>Martes</v>
      </c>
    </row>
    <row r="108" spans="1:9" x14ac:dyDescent="0.2">
      <c r="A108" s="6">
        <v>38118</v>
      </c>
      <c r="E108" s="23">
        <f t="shared" si="5"/>
        <v>2004</v>
      </c>
      <c r="F108" s="23">
        <f t="shared" si="6"/>
        <v>5</v>
      </c>
      <c r="G108" s="23">
        <f t="shared" si="7"/>
        <v>11</v>
      </c>
      <c r="H108" s="23">
        <f t="shared" si="8"/>
        <v>2</v>
      </c>
      <c r="I108" t="str">
        <f t="shared" si="9"/>
        <v>Martes</v>
      </c>
    </row>
    <row r="109" spans="1:9" x14ac:dyDescent="0.2">
      <c r="A109" s="6">
        <v>6468</v>
      </c>
      <c r="E109" s="23">
        <f t="shared" si="5"/>
        <v>1917</v>
      </c>
      <c r="F109" s="23">
        <f t="shared" si="6"/>
        <v>9</v>
      </c>
      <c r="G109" s="23">
        <f t="shared" si="7"/>
        <v>15</v>
      </c>
      <c r="H109" s="23">
        <f t="shared" si="8"/>
        <v>6</v>
      </c>
      <c r="I109" t="str">
        <f t="shared" si="9"/>
        <v>Sábado</v>
      </c>
    </row>
    <row r="110" spans="1:9" x14ac:dyDescent="0.2">
      <c r="A110" s="6">
        <v>19774</v>
      </c>
      <c r="E110" s="23">
        <f t="shared" si="5"/>
        <v>1954</v>
      </c>
      <c r="F110" s="23">
        <f t="shared" si="6"/>
        <v>2</v>
      </c>
      <c r="G110" s="23">
        <f t="shared" si="7"/>
        <v>19</v>
      </c>
      <c r="H110" s="23">
        <f t="shared" si="8"/>
        <v>5</v>
      </c>
      <c r="I110" t="str">
        <f t="shared" si="9"/>
        <v>Viernes</v>
      </c>
    </row>
    <row r="111" spans="1:9" x14ac:dyDescent="0.2">
      <c r="A111" s="6">
        <v>11986</v>
      </c>
      <c r="E111" s="23">
        <f t="shared" si="5"/>
        <v>1932</v>
      </c>
      <c r="F111" s="23">
        <f t="shared" si="6"/>
        <v>10</v>
      </c>
      <c r="G111" s="23">
        <f t="shared" si="7"/>
        <v>24</v>
      </c>
      <c r="H111" s="23">
        <f t="shared" si="8"/>
        <v>1</v>
      </c>
      <c r="I111" t="str">
        <f t="shared" si="9"/>
        <v>Lunes</v>
      </c>
    </row>
    <row r="112" spans="1:9" x14ac:dyDescent="0.2">
      <c r="A112" s="6">
        <v>6202</v>
      </c>
      <c r="E112" s="23">
        <f t="shared" si="5"/>
        <v>1916</v>
      </c>
      <c r="F112" s="23">
        <f t="shared" si="6"/>
        <v>12</v>
      </c>
      <c r="G112" s="23">
        <f t="shared" si="7"/>
        <v>23</v>
      </c>
      <c r="H112" s="23">
        <f t="shared" si="8"/>
        <v>6</v>
      </c>
      <c r="I112" t="str">
        <f t="shared" si="9"/>
        <v>Sábado</v>
      </c>
    </row>
    <row r="113" spans="1:9" x14ac:dyDescent="0.2">
      <c r="A113" s="6">
        <v>7864</v>
      </c>
      <c r="E113" s="23">
        <f t="shared" si="5"/>
        <v>1921</v>
      </c>
      <c r="F113" s="23">
        <f t="shared" si="6"/>
        <v>7</v>
      </c>
      <c r="G113" s="23">
        <f t="shared" si="7"/>
        <v>12</v>
      </c>
      <c r="H113" s="23">
        <f t="shared" si="8"/>
        <v>2</v>
      </c>
      <c r="I113" t="str">
        <f t="shared" si="9"/>
        <v>Martes</v>
      </c>
    </row>
    <row r="114" spans="1:9" x14ac:dyDescent="0.2">
      <c r="A114" s="6">
        <v>8696</v>
      </c>
      <c r="E114" s="23">
        <f t="shared" si="5"/>
        <v>1923</v>
      </c>
      <c r="F114" s="23">
        <f t="shared" si="6"/>
        <v>10</v>
      </c>
      <c r="G114" s="23">
        <f t="shared" si="7"/>
        <v>22</v>
      </c>
      <c r="H114" s="23">
        <f t="shared" si="8"/>
        <v>1</v>
      </c>
      <c r="I114" t="str">
        <f t="shared" si="9"/>
        <v>Lunes</v>
      </c>
    </row>
    <row r="115" spans="1:9" x14ac:dyDescent="0.2">
      <c r="A115" s="6">
        <v>16887</v>
      </c>
      <c r="E115" s="23">
        <f t="shared" si="5"/>
        <v>1946</v>
      </c>
      <c r="F115" s="23">
        <f t="shared" si="6"/>
        <v>3</v>
      </c>
      <c r="G115" s="23">
        <f t="shared" si="7"/>
        <v>26</v>
      </c>
      <c r="H115" s="23">
        <f t="shared" si="8"/>
        <v>2</v>
      </c>
      <c r="I115" t="str">
        <f t="shared" si="9"/>
        <v>Martes</v>
      </c>
    </row>
    <row r="116" spans="1:9" x14ac:dyDescent="0.2">
      <c r="A116" s="6">
        <v>16286</v>
      </c>
      <c r="E116" s="23">
        <f t="shared" si="5"/>
        <v>1944</v>
      </c>
      <c r="F116" s="23">
        <f t="shared" si="6"/>
        <v>8</v>
      </c>
      <c r="G116" s="23">
        <f t="shared" si="7"/>
        <v>2</v>
      </c>
      <c r="H116" s="23">
        <f t="shared" si="8"/>
        <v>3</v>
      </c>
      <c r="I116" t="str">
        <f t="shared" si="9"/>
        <v>Miércoles</v>
      </c>
    </row>
    <row r="117" spans="1:9" x14ac:dyDescent="0.2">
      <c r="A117" s="6">
        <v>36530</v>
      </c>
      <c r="E117" s="23">
        <f t="shared" si="5"/>
        <v>2000</v>
      </c>
      <c r="F117" s="23">
        <f t="shared" si="6"/>
        <v>1</v>
      </c>
      <c r="G117" s="23">
        <f t="shared" si="7"/>
        <v>5</v>
      </c>
      <c r="H117" s="23">
        <f t="shared" si="8"/>
        <v>3</v>
      </c>
      <c r="I117" t="str">
        <f t="shared" si="9"/>
        <v>Miércoles</v>
      </c>
    </row>
    <row r="118" spans="1:9" x14ac:dyDescent="0.2">
      <c r="A118" s="6">
        <v>16139</v>
      </c>
      <c r="E118" s="23">
        <f t="shared" si="5"/>
        <v>1944</v>
      </c>
      <c r="F118" s="23">
        <f t="shared" si="6"/>
        <v>3</v>
      </c>
      <c r="G118" s="23">
        <f t="shared" si="7"/>
        <v>8</v>
      </c>
      <c r="H118" s="23">
        <f t="shared" si="8"/>
        <v>3</v>
      </c>
      <c r="I118" t="str">
        <f t="shared" si="9"/>
        <v>Miércoles</v>
      </c>
    </row>
    <row r="119" spans="1:9" x14ac:dyDescent="0.2">
      <c r="A119" s="6">
        <v>35241</v>
      </c>
      <c r="E119" s="23">
        <f t="shared" si="5"/>
        <v>1996</v>
      </c>
      <c r="F119" s="23">
        <f t="shared" si="6"/>
        <v>6</v>
      </c>
      <c r="G119" s="23">
        <f t="shared" si="7"/>
        <v>25</v>
      </c>
      <c r="H119" s="23">
        <f t="shared" si="8"/>
        <v>2</v>
      </c>
      <c r="I119" t="str">
        <f t="shared" si="9"/>
        <v>Martes</v>
      </c>
    </row>
    <row r="120" spans="1:9" x14ac:dyDescent="0.2">
      <c r="A120" s="6">
        <v>39754</v>
      </c>
      <c r="E120" s="23">
        <f t="shared" si="5"/>
        <v>2008</v>
      </c>
      <c r="F120" s="23">
        <f t="shared" si="6"/>
        <v>11</v>
      </c>
      <c r="G120" s="23">
        <f t="shared" si="7"/>
        <v>2</v>
      </c>
      <c r="H120" s="23">
        <f t="shared" si="8"/>
        <v>7</v>
      </c>
      <c r="I120" t="str">
        <f t="shared" si="9"/>
        <v>Domingo</v>
      </c>
    </row>
    <row r="121" spans="1:9" x14ac:dyDescent="0.2">
      <c r="A121" s="6">
        <v>35663</v>
      </c>
      <c r="E121" s="23">
        <f t="shared" si="5"/>
        <v>1997</v>
      </c>
      <c r="F121" s="23">
        <f t="shared" si="6"/>
        <v>8</v>
      </c>
      <c r="G121" s="23">
        <f t="shared" si="7"/>
        <v>21</v>
      </c>
      <c r="H121" s="23">
        <f t="shared" si="8"/>
        <v>4</v>
      </c>
      <c r="I121" t="str">
        <f t="shared" si="9"/>
        <v>Jueves</v>
      </c>
    </row>
    <row r="122" spans="1:9" x14ac:dyDescent="0.2">
      <c r="A122" s="6">
        <v>16496</v>
      </c>
      <c r="E122" s="23">
        <f t="shared" si="5"/>
        <v>1945</v>
      </c>
      <c r="F122" s="23">
        <f t="shared" si="6"/>
        <v>2</v>
      </c>
      <c r="G122" s="23">
        <f t="shared" si="7"/>
        <v>28</v>
      </c>
      <c r="H122" s="23">
        <f t="shared" si="8"/>
        <v>3</v>
      </c>
      <c r="I122" t="str">
        <f t="shared" si="9"/>
        <v>Miércoles</v>
      </c>
    </row>
    <row r="123" spans="1:9" x14ac:dyDescent="0.2">
      <c r="A123" s="6">
        <v>23922</v>
      </c>
      <c r="E123" s="23">
        <f t="shared" si="5"/>
        <v>1965</v>
      </c>
      <c r="F123" s="23">
        <f t="shared" si="6"/>
        <v>6</v>
      </c>
      <c r="G123" s="23">
        <f t="shared" si="7"/>
        <v>29</v>
      </c>
      <c r="H123" s="23">
        <f t="shared" si="8"/>
        <v>2</v>
      </c>
      <c r="I123" t="str">
        <f t="shared" si="9"/>
        <v>Martes</v>
      </c>
    </row>
    <row r="124" spans="1:9" x14ac:dyDescent="0.2">
      <c r="A124" s="6">
        <v>29250</v>
      </c>
      <c r="E124" s="23">
        <f t="shared" si="5"/>
        <v>1980</v>
      </c>
      <c r="F124" s="23">
        <f t="shared" si="6"/>
        <v>1</v>
      </c>
      <c r="G124" s="23">
        <f t="shared" si="7"/>
        <v>30</v>
      </c>
      <c r="H124" s="23">
        <f t="shared" si="8"/>
        <v>3</v>
      </c>
      <c r="I124" t="str">
        <f t="shared" si="9"/>
        <v>Miércoles</v>
      </c>
    </row>
    <row r="125" spans="1:9" x14ac:dyDescent="0.2">
      <c r="A125" s="6">
        <v>34303</v>
      </c>
      <c r="E125" s="23">
        <f t="shared" si="5"/>
        <v>1993</v>
      </c>
      <c r="F125" s="23">
        <f t="shared" si="6"/>
        <v>11</v>
      </c>
      <c r="G125" s="23">
        <f t="shared" si="7"/>
        <v>30</v>
      </c>
      <c r="H125" s="23">
        <f t="shared" si="8"/>
        <v>2</v>
      </c>
      <c r="I125" t="str">
        <f t="shared" si="9"/>
        <v>Martes</v>
      </c>
    </row>
    <row r="126" spans="1:9" x14ac:dyDescent="0.2">
      <c r="A126" s="6">
        <v>23955</v>
      </c>
      <c r="E126" s="23">
        <f t="shared" si="5"/>
        <v>1965</v>
      </c>
      <c r="F126" s="23">
        <f t="shared" si="6"/>
        <v>8</v>
      </c>
      <c r="G126" s="23">
        <f t="shared" si="7"/>
        <v>1</v>
      </c>
      <c r="H126" s="23">
        <f t="shared" si="8"/>
        <v>7</v>
      </c>
      <c r="I126" t="str">
        <f t="shared" si="9"/>
        <v>Domingo</v>
      </c>
    </row>
    <row r="127" spans="1:9" x14ac:dyDescent="0.2">
      <c r="A127" s="6">
        <v>33532</v>
      </c>
      <c r="E127" s="23">
        <f t="shared" si="5"/>
        <v>1991</v>
      </c>
      <c r="F127" s="23">
        <f t="shared" si="6"/>
        <v>10</v>
      </c>
      <c r="G127" s="23">
        <f t="shared" si="7"/>
        <v>21</v>
      </c>
      <c r="H127" s="23">
        <f t="shared" si="8"/>
        <v>1</v>
      </c>
      <c r="I127" t="str">
        <f t="shared" si="9"/>
        <v>Lunes</v>
      </c>
    </row>
    <row r="128" spans="1:9" x14ac:dyDescent="0.2">
      <c r="A128" s="6">
        <v>12867</v>
      </c>
      <c r="E128" s="23">
        <f t="shared" si="5"/>
        <v>1935</v>
      </c>
      <c r="F128" s="23">
        <f t="shared" si="6"/>
        <v>3</v>
      </c>
      <c r="G128" s="23">
        <f t="shared" si="7"/>
        <v>24</v>
      </c>
      <c r="H128" s="23">
        <f t="shared" si="8"/>
        <v>7</v>
      </c>
      <c r="I128" t="str">
        <f t="shared" si="9"/>
        <v>Domingo</v>
      </c>
    </row>
    <row r="129" spans="1:9" x14ac:dyDescent="0.2">
      <c r="A129" s="6">
        <v>17976</v>
      </c>
      <c r="E129" s="23">
        <f t="shared" si="5"/>
        <v>1949</v>
      </c>
      <c r="F129" s="23">
        <f t="shared" si="6"/>
        <v>3</v>
      </c>
      <c r="G129" s="23">
        <f t="shared" si="7"/>
        <v>19</v>
      </c>
      <c r="H129" s="23">
        <f t="shared" si="8"/>
        <v>6</v>
      </c>
      <c r="I129" t="str">
        <f t="shared" si="9"/>
        <v>Sábado</v>
      </c>
    </row>
    <row r="130" spans="1:9" x14ac:dyDescent="0.2">
      <c r="A130" s="6">
        <v>38699</v>
      </c>
      <c r="E130" s="23">
        <f t="shared" si="5"/>
        <v>2005</v>
      </c>
      <c r="F130" s="23">
        <f t="shared" si="6"/>
        <v>12</v>
      </c>
      <c r="G130" s="23">
        <f t="shared" si="7"/>
        <v>13</v>
      </c>
      <c r="H130" s="23">
        <f t="shared" si="8"/>
        <v>2</v>
      </c>
      <c r="I130" t="str">
        <f t="shared" si="9"/>
        <v>Martes</v>
      </c>
    </row>
    <row r="131" spans="1:9" x14ac:dyDescent="0.2">
      <c r="A131" s="6">
        <v>35927</v>
      </c>
      <c r="E131" s="23">
        <f t="shared" si="5"/>
        <v>1998</v>
      </c>
      <c r="F131" s="23">
        <f t="shared" si="6"/>
        <v>5</v>
      </c>
      <c r="G131" s="23">
        <f t="shared" si="7"/>
        <v>12</v>
      </c>
      <c r="H131" s="23">
        <f t="shared" si="8"/>
        <v>2</v>
      </c>
      <c r="I131" t="str">
        <f t="shared" si="9"/>
        <v>Martes</v>
      </c>
    </row>
    <row r="132" spans="1:9" x14ac:dyDescent="0.2">
      <c r="A132" s="6">
        <v>8663</v>
      </c>
      <c r="E132" s="23">
        <f t="shared" si="5"/>
        <v>1923</v>
      </c>
      <c r="F132" s="23">
        <f t="shared" si="6"/>
        <v>9</v>
      </c>
      <c r="G132" s="23">
        <f t="shared" si="7"/>
        <v>19</v>
      </c>
      <c r="H132" s="23">
        <f t="shared" si="8"/>
        <v>3</v>
      </c>
      <c r="I132" t="str">
        <f t="shared" si="9"/>
        <v>Miércoles</v>
      </c>
    </row>
    <row r="133" spans="1:9" x14ac:dyDescent="0.2">
      <c r="A133" s="6">
        <v>13271</v>
      </c>
      <c r="E133" s="23">
        <f t="shared" si="5"/>
        <v>1936</v>
      </c>
      <c r="F133" s="23">
        <f t="shared" si="6"/>
        <v>5</v>
      </c>
      <c r="G133" s="23">
        <f t="shared" si="7"/>
        <v>1</v>
      </c>
      <c r="H133" s="23">
        <f t="shared" si="8"/>
        <v>5</v>
      </c>
      <c r="I133" t="str">
        <f t="shared" si="9"/>
        <v>Viernes</v>
      </c>
    </row>
    <row r="134" spans="1:9" x14ac:dyDescent="0.2">
      <c r="A134" s="6">
        <v>26736</v>
      </c>
      <c r="E134" s="23">
        <f t="shared" si="5"/>
        <v>1973</v>
      </c>
      <c r="F134" s="23">
        <f t="shared" si="6"/>
        <v>3</v>
      </c>
      <c r="G134" s="23">
        <f t="shared" si="7"/>
        <v>13</v>
      </c>
      <c r="H134" s="23">
        <f t="shared" si="8"/>
        <v>2</v>
      </c>
      <c r="I134" t="str">
        <f t="shared" si="9"/>
        <v>Martes</v>
      </c>
    </row>
    <row r="135" spans="1:9" x14ac:dyDescent="0.2">
      <c r="A135" s="6">
        <v>26042</v>
      </c>
      <c r="E135" s="23">
        <f t="shared" si="5"/>
        <v>1971</v>
      </c>
      <c r="F135" s="23">
        <f t="shared" si="6"/>
        <v>4</v>
      </c>
      <c r="G135" s="23">
        <f t="shared" si="7"/>
        <v>19</v>
      </c>
      <c r="H135" s="23">
        <f t="shared" si="8"/>
        <v>1</v>
      </c>
      <c r="I135" t="str">
        <f t="shared" si="9"/>
        <v>Lunes</v>
      </c>
    </row>
    <row r="136" spans="1:9" x14ac:dyDescent="0.2">
      <c r="A136" s="6">
        <v>10545</v>
      </c>
      <c r="E136" s="23">
        <f t="shared" ref="E136:E199" si="10">YEAR(A136)</f>
        <v>1928</v>
      </c>
      <c r="F136" s="23">
        <f t="shared" ref="F136:F199" si="11">MONTH(A136)</f>
        <v>11</v>
      </c>
      <c r="G136" s="23">
        <f t="shared" ref="G136:G199" si="12">DAY(A136)</f>
        <v>13</v>
      </c>
      <c r="H136" s="23">
        <f t="shared" ref="H136:H199" si="13">WEEKDAY(A136,2)</f>
        <v>2</v>
      </c>
      <c r="I136" t="str">
        <f t="shared" ref="I136:I199" si="14">IF(H136=1,"Lunes",IF(H136=2,"Martes",IF(H136=3,"Miércoles",IF(H136=4,"Jueves",IF(H136=5,"Viernes",IF(H136=6,"Sábado","Domingo"))))))</f>
        <v>Martes</v>
      </c>
    </row>
    <row r="137" spans="1:9" x14ac:dyDescent="0.2">
      <c r="A137" s="6">
        <v>12929</v>
      </c>
      <c r="E137" s="23">
        <f t="shared" si="10"/>
        <v>1935</v>
      </c>
      <c r="F137" s="23">
        <f t="shared" si="11"/>
        <v>5</v>
      </c>
      <c r="G137" s="23">
        <f t="shared" si="12"/>
        <v>25</v>
      </c>
      <c r="H137" s="23">
        <f t="shared" si="13"/>
        <v>6</v>
      </c>
      <c r="I137" t="str">
        <f t="shared" si="14"/>
        <v>Sábado</v>
      </c>
    </row>
    <row r="138" spans="1:9" x14ac:dyDescent="0.2">
      <c r="A138" s="6">
        <v>27903</v>
      </c>
      <c r="E138" s="23">
        <f t="shared" si="10"/>
        <v>1976</v>
      </c>
      <c r="F138" s="23">
        <f t="shared" si="11"/>
        <v>5</v>
      </c>
      <c r="G138" s="23">
        <f t="shared" si="12"/>
        <v>23</v>
      </c>
      <c r="H138" s="23">
        <f t="shared" si="13"/>
        <v>7</v>
      </c>
      <c r="I138" t="str">
        <f t="shared" si="14"/>
        <v>Domingo</v>
      </c>
    </row>
    <row r="139" spans="1:9" x14ac:dyDescent="0.2">
      <c r="A139" s="6">
        <v>10469</v>
      </c>
      <c r="E139" s="23">
        <f t="shared" si="10"/>
        <v>1928</v>
      </c>
      <c r="F139" s="23">
        <f t="shared" si="11"/>
        <v>8</v>
      </c>
      <c r="G139" s="23">
        <f t="shared" si="12"/>
        <v>29</v>
      </c>
      <c r="H139" s="23">
        <f t="shared" si="13"/>
        <v>3</v>
      </c>
      <c r="I139" t="str">
        <f t="shared" si="14"/>
        <v>Miércoles</v>
      </c>
    </row>
    <row r="140" spans="1:9" x14ac:dyDescent="0.2">
      <c r="A140" s="6">
        <v>26056</v>
      </c>
      <c r="E140" s="23">
        <f t="shared" si="10"/>
        <v>1971</v>
      </c>
      <c r="F140" s="23">
        <f t="shared" si="11"/>
        <v>5</v>
      </c>
      <c r="G140" s="23">
        <f t="shared" si="12"/>
        <v>3</v>
      </c>
      <c r="H140" s="23">
        <f t="shared" si="13"/>
        <v>1</v>
      </c>
      <c r="I140" t="str">
        <f t="shared" si="14"/>
        <v>Lunes</v>
      </c>
    </row>
    <row r="141" spans="1:9" x14ac:dyDescent="0.2">
      <c r="A141" s="6">
        <v>28186</v>
      </c>
      <c r="E141" s="23">
        <f t="shared" si="10"/>
        <v>1977</v>
      </c>
      <c r="F141" s="23">
        <f t="shared" si="11"/>
        <v>3</v>
      </c>
      <c r="G141" s="23">
        <f t="shared" si="12"/>
        <v>2</v>
      </c>
      <c r="H141" s="23">
        <f t="shared" si="13"/>
        <v>3</v>
      </c>
      <c r="I141" t="str">
        <f t="shared" si="14"/>
        <v>Miércoles</v>
      </c>
    </row>
    <row r="142" spans="1:9" x14ac:dyDescent="0.2">
      <c r="A142" s="6">
        <v>26977</v>
      </c>
      <c r="E142" s="23">
        <f t="shared" si="10"/>
        <v>1973</v>
      </c>
      <c r="F142" s="23">
        <f t="shared" si="11"/>
        <v>11</v>
      </c>
      <c r="G142" s="23">
        <f t="shared" si="12"/>
        <v>9</v>
      </c>
      <c r="H142" s="23">
        <f t="shared" si="13"/>
        <v>5</v>
      </c>
      <c r="I142" t="str">
        <f t="shared" si="14"/>
        <v>Viernes</v>
      </c>
    </row>
    <row r="143" spans="1:9" x14ac:dyDescent="0.2">
      <c r="A143" s="6">
        <v>36570</v>
      </c>
      <c r="E143" s="23">
        <f t="shared" si="10"/>
        <v>2000</v>
      </c>
      <c r="F143" s="23">
        <f t="shared" si="11"/>
        <v>2</v>
      </c>
      <c r="G143" s="23">
        <f t="shared" si="12"/>
        <v>14</v>
      </c>
      <c r="H143" s="23">
        <f t="shared" si="13"/>
        <v>1</v>
      </c>
      <c r="I143" t="str">
        <f t="shared" si="14"/>
        <v>Lunes</v>
      </c>
    </row>
    <row r="144" spans="1:9" x14ac:dyDescent="0.2">
      <c r="A144" s="6">
        <v>11114</v>
      </c>
      <c r="E144" s="23">
        <f t="shared" si="10"/>
        <v>1930</v>
      </c>
      <c r="F144" s="23">
        <f t="shared" si="11"/>
        <v>6</v>
      </c>
      <c r="G144" s="23">
        <f t="shared" si="12"/>
        <v>5</v>
      </c>
      <c r="H144" s="23">
        <f t="shared" si="13"/>
        <v>4</v>
      </c>
      <c r="I144" t="str">
        <f t="shared" si="14"/>
        <v>Jueves</v>
      </c>
    </row>
    <row r="145" spans="1:9" x14ac:dyDescent="0.2">
      <c r="A145" s="6">
        <v>1187</v>
      </c>
      <c r="E145" s="23">
        <f t="shared" si="10"/>
        <v>1903</v>
      </c>
      <c r="F145" s="23">
        <f t="shared" si="11"/>
        <v>4</v>
      </c>
      <c r="G145" s="23">
        <f t="shared" si="12"/>
        <v>1</v>
      </c>
      <c r="H145" s="23">
        <f t="shared" si="13"/>
        <v>3</v>
      </c>
      <c r="I145" t="str">
        <f t="shared" si="14"/>
        <v>Miércoles</v>
      </c>
    </row>
    <row r="146" spans="1:9" x14ac:dyDescent="0.2">
      <c r="A146" s="6">
        <v>29384</v>
      </c>
      <c r="E146" s="23">
        <f t="shared" si="10"/>
        <v>1980</v>
      </c>
      <c r="F146" s="23">
        <f t="shared" si="11"/>
        <v>6</v>
      </c>
      <c r="G146" s="23">
        <f t="shared" si="12"/>
        <v>12</v>
      </c>
      <c r="H146" s="23">
        <f t="shared" si="13"/>
        <v>4</v>
      </c>
      <c r="I146" t="str">
        <f t="shared" si="14"/>
        <v>Jueves</v>
      </c>
    </row>
    <row r="147" spans="1:9" x14ac:dyDescent="0.2">
      <c r="A147" s="6">
        <v>32599</v>
      </c>
      <c r="E147" s="23">
        <f t="shared" si="10"/>
        <v>1989</v>
      </c>
      <c r="F147" s="23">
        <f t="shared" si="11"/>
        <v>4</v>
      </c>
      <c r="G147" s="23">
        <f t="shared" si="12"/>
        <v>1</v>
      </c>
      <c r="H147" s="23">
        <f t="shared" si="13"/>
        <v>6</v>
      </c>
      <c r="I147" t="str">
        <f t="shared" si="14"/>
        <v>Sábado</v>
      </c>
    </row>
    <row r="148" spans="1:9" x14ac:dyDescent="0.2">
      <c r="A148" s="6">
        <v>5607</v>
      </c>
      <c r="E148" s="23">
        <f t="shared" si="10"/>
        <v>1915</v>
      </c>
      <c r="F148" s="23">
        <f t="shared" si="11"/>
        <v>5</v>
      </c>
      <c r="G148" s="23">
        <f t="shared" si="12"/>
        <v>8</v>
      </c>
      <c r="H148" s="23">
        <f t="shared" si="13"/>
        <v>6</v>
      </c>
      <c r="I148" t="str">
        <f t="shared" si="14"/>
        <v>Sábado</v>
      </c>
    </row>
    <row r="149" spans="1:9" x14ac:dyDescent="0.2">
      <c r="A149" s="6">
        <v>35428</v>
      </c>
      <c r="E149" s="23">
        <f t="shared" si="10"/>
        <v>1996</v>
      </c>
      <c r="F149" s="23">
        <f t="shared" si="11"/>
        <v>12</v>
      </c>
      <c r="G149" s="23">
        <f t="shared" si="12"/>
        <v>29</v>
      </c>
      <c r="H149" s="23">
        <f t="shared" si="13"/>
        <v>7</v>
      </c>
      <c r="I149" t="str">
        <f t="shared" si="14"/>
        <v>Domingo</v>
      </c>
    </row>
    <row r="150" spans="1:9" x14ac:dyDescent="0.2">
      <c r="A150" s="6">
        <v>31120</v>
      </c>
      <c r="E150" s="23">
        <f t="shared" si="10"/>
        <v>1985</v>
      </c>
      <c r="F150" s="23">
        <f t="shared" si="11"/>
        <v>3</v>
      </c>
      <c r="G150" s="23">
        <f t="shared" si="12"/>
        <v>14</v>
      </c>
      <c r="H150" s="23">
        <f t="shared" si="13"/>
        <v>4</v>
      </c>
      <c r="I150" t="str">
        <f t="shared" si="14"/>
        <v>Jueves</v>
      </c>
    </row>
    <row r="151" spans="1:9" x14ac:dyDescent="0.2">
      <c r="A151" s="6">
        <v>6908</v>
      </c>
      <c r="E151" s="23">
        <f t="shared" si="10"/>
        <v>1918</v>
      </c>
      <c r="F151" s="23">
        <f t="shared" si="11"/>
        <v>11</v>
      </c>
      <c r="G151" s="23">
        <f t="shared" si="12"/>
        <v>29</v>
      </c>
      <c r="H151" s="23">
        <f t="shared" si="13"/>
        <v>5</v>
      </c>
      <c r="I151" t="str">
        <f t="shared" si="14"/>
        <v>Viernes</v>
      </c>
    </row>
    <row r="152" spans="1:9" x14ac:dyDescent="0.2">
      <c r="A152" s="6">
        <v>18784</v>
      </c>
      <c r="E152" s="23">
        <f t="shared" si="10"/>
        <v>1951</v>
      </c>
      <c r="F152" s="23">
        <f t="shared" si="11"/>
        <v>6</v>
      </c>
      <c r="G152" s="23">
        <f t="shared" si="12"/>
        <v>5</v>
      </c>
      <c r="H152" s="23">
        <f t="shared" si="13"/>
        <v>2</v>
      </c>
      <c r="I152" t="str">
        <f t="shared" si="14"/>
        <v>Martes</v>
      </c>
    </row>
    <row r="153" spans="1:9" x14ac:dyDescent="0.2">
      <c r="A153" s="6">
        <v>15278</v>
      </c>
      <c r="E153" s="23">
        <f t="shared" si="10"/>
        <v>1941</v>
      </c>
      <c r="F153" s="23">
        <f t="shared" si="11"/>
        <v>10</v>
      </c>
      <c r="G153" s="23">
        <f t="shared" si="12"/>
        <v>29</v>
      </c>
      <c r="H153" s="23">
        <f t="shared" si="13"/>
        <v>3</v>
      </c>
      <c r="I153" t="str">
        <f t="shared" si="14"/>
        <v>Miércoles</v>
      </c>
    </row>
    <row r="154" spans="1:9" x14ac:dyDescent="0.2">
      <c r="A154" s="6">
        <v>19317</v>
      </c>
      <c r="E154" s="23">
        <f t="shared" si="10"/>
        <v>1952</v>
      </c>
      <c r="F154" s="23">
        <f t="shared" si="11"/>
        <v>11</v>
      </c>
      <c r="G154" s="23">
        <f t="shared" si="12"/>
        <v>19</v>
      </c>
      <c r="H154" s="23">
        <f t="shared" si="13"/>
        <v>3</v>
      </c>
      <c r="I154" t="str">
        <f t="shared" si="14"/>
        <v>Miércoles</v>
      </c>
    </row>
    <row r="155" spans="1:9" x14ac:dyDescent="0.2">
      <c r="A155" s="6">
        <v>1706</v>
      </c>
      <c r="E155" s="23">
        <f t="shared" si="10"/>
        <v>1904</v>
      </c>
      <c r="F155" s="23">
        <f t="shared" si="11"/>
        <v>9</v>
      </c>
      <c r="G155" s="23">
        <f t="shared" si="12"/>
        <v>1</v>
      </c>
      <c r="H155" s="23">
        <f t="shared" si="13"/>
        <v>4</v>
      </c>
      <c r="I155" t="str">
        <f t="shared" si="14"/>
        <v>Jueves</v>
      </c>
    </row>
    <row r="156" spans="1:9" x14ac:dyDescent="0.2">
      <c r="A156" s="6">
        <v>5898</v>
      </c>
      <c r="E156" s="23">
        <f t="shared" si="10"/>
        <v>1916</v>
      </c>
      <c r="F156" s="23">
        <f t="shared" si="11"/>
        <v>2</v>
      </c>
      <c r="G156" s="23">
        <f t="shared" si="12"/>
        <v>23</v>
      </c>
      <c r="H156" s="23">
        <f t="shared" si="13"/>
        <v>3</v>
      </c>
      <c r="I156" t="str">
        <f t="shared" si="14"/>
        <v>Miércoles</v>
      </c>
    </row>
    <row r="157" spans="1:9" x14ac:dyDescent="0.2">
      <c r="A157" s="6">
        <v>19255</v>
      </c>
      <c r="E157" s="23">
        <f t="shared" si="10"/>
        <v>1952</v>
      </c>
      <c r="F157" s="23">
        <f t="shared" si="11"/>
        <v>9</v>
      </c>
      <c r="G157" s="23">
        <f t="shared" si="12"/>
        <v>18</v>
      </c>
      <c r="H157" s="23">
        <f t="shared" si="13"/>
        <v>4</v>
      </c>
      <c r="I157" t="str">
        <f t="shared" si="14"/>
        <v>Jueves</v>
      </c>
    </row>
    <row r="158" spans="1:9" x14ac:dyDescent="0.2">
      <c r="A158" s="6">
        <v>38671</v>
      </c>
      <c r="E158" s="23">
        <f t="shared" si="10"/>
        <v>2005</v>
      </c>
      <c r="F158" s="23">
        <f t="shared" si="11"/>
        <v>11</v>
      </c>
      <c r="G158" s="23">
        <f t="shared" si="12"/>
        <v>15</v>
      </c>
      <c r="H158" s="23">
        <f t="shared" si="13"/>
        <v>2</v>
      </c>
      <c r="I158" t="str">
        <f t="shared" si="14"/>
        <v>Martes</v>
      </c>
    </row>
    <row r="159" spans="1:9" x14ac:dyDescent="0.2">
      <c r="A159" s="6">
        <v>37937</v>
      </c>
      <c r="E159" s="23">
        <f t="shared" si="10"/>
        <v>2003</v>
      </c>
      <c r="F159" s="23">
        <f t="shared" si="11"/>
        <v>11</v>
      </c>
      <c r="G159" s="23">
        <f t="shared" si="12"/>
        <v>12</v>
      </c>
      <c r="H159" s="23">
        <f t="shared" si="13"/>
        <v>3</v>
      </c>
      <c r="I159" t="str">
        <f t="shared" si="14"/>
        <v>Miércoles</v>
      </c>
    </row>
    <row r="160" spans="1:9" x14ac:dyDescent="0.2">
      <c r="A160" s="6">
        <v>31211</v>
      </c>
      <c r="E160" s="23">
        <f t="shared" si="10"/>
        <v>1985</v>
      </c>
      <c r="F160" s="23">
        <f t="shared" si="11"/>
        <v>6</v>
      </c>
      <c r="G160" s="23">
        <f t="shared" si="12"/>
        <v>13</v>
      </c>
      <c r="H160" s="23">
        <f t="shared" si="13"/>
        <v>4</v>
      </c>
      <c r="I160" t="str">
        <f t="shared" si="14"/>
        <v>Jueves</v>
      </c>
    </row>
    <row r="161" spans="1:9" x14ac:dyDescent="0.2">
      <c r="A161" s="6">
        <v>14185</v>
      </c>
      <c r="E161" s="23">
        <f t="shared" si="10"/>
        <v>1938</v>
      </c>
      <c r="F161" s="23">
        <f t="shared" si="11"/>
        <v>11</v>
      </c>
      <c r="G161" s="23">
        <f t="shared" si="12"/>
        <v>1</v>
      </c>
      <c r="H161" s="23">
        <f t="shared" si="13"/>
        <v>2</v>
      </c>
      <c r="I161" t="str">
        <f t="shared" si="14"/>
        <v>Martes</v>
      </c>
    </row>
    <row r="162" spans="1:9" x14ac:dyDescent="0.2">
      <c r="A162" s="6">
        <v>1344</v>
      </c>
      <c r="E162" s="23">
        <f t="shared" si="10"/>
        <v>1903</v>
      </c>
      <c r="F162" s="23">
        <f t="shared" si="11"/>
        <v>9</v>
      </c>
      <c r="G162" s="23">
        <f t="shared" si="12"/>
        <v>5</v>
      </c>
      <c r="H162" s="23">
        <f t="shared" si="13"/>
        <v>6</v>
      </c>
      <c r="I162" t="str">
        <f t="shared" si="14"/>
        <v>Sábado</v>
      </c>
    </row>
    <row r="163" spans="1:9" x14ac:dyDescent="0.2">
      <c r="A163" s="6">
        <v>13762</v>
      </c>
      <c r="E163" s="23">
        <f t="shared" si="10"/>
        <v>1937</v>
      </c>
      <c r="F163" s="23">
        <f t="shared" si="11"/>
        <v>9</v>
      </c>
      <c r="G163" s="23">
        <f t="shared" si="12"/>
        <v>4</v>
      </c>
      <c r="H163" s="23">
        <f t="shared" si="13"/>
        <v>6</v>
      </c>
      <c r="I163" t="str">
        <f t="shared" si="14"/>
        <v>Sábado</v>
      </c>
    </row>
    <row r="164" spans="1:9" x14ac:dyDescent="0.2">
      <c r="A164" s="6">
        <v>7129</v>
      </c>
      <c r="E164" s="23">
        <f t="shared" si="10"/>
        <v>1919</v>
      </c>
      <c r="F164" s="23">
        <f t="shared" si="11"/>
        <v>7</v>
      </c>
      <c r="G164" s="23">
        <f t="shared" si="12"/>
        <v>8</v>
      </c>
      <c r="H164" s="23">
        <f t="shared" si="13"/>
        <v>2</v>
      </c>
      <c r="I164" t="str">
        <f t="shared" si="14"/>
        <v>Martes</v>
      </c>
    </row>
    <row r="165" spans="1:9" x14ac:dyDescent="0.2">
      <c r="A165" s="6">
        <v>26389</v>
      </c>
      <c r="E165" s="23">
        <f t="shared" si="10"/>
        <v>1972</v>
      </c>
      <c r="F165" s="23">
        <f t="shared" si="11"/>
        <v>3</v>
      </c>
      <c r="G165" s="23">
        <f t="shared" si="12"/>
        <v>31</v>
      </c>
      <c r="H165" s="23">
        <f t="shared" si="13"/>
        <v>5</v>
      </c>
      <c r="I165" t="str">
        <f t="shared" si="14"/>
        <v>Viernes</v>
      </c>
    </row>
    <row r="166" spans="1:9" x14ac:dyDescent="0.2">
      <c r="A166" s="6">
        <v>20988</v>
      </c>
      <c r="E166" s="23">
        <f t="shared" si="10"/>
        <v>1957</v>
      </c>
      <c r="F166" s="23">
        <f t="shared" si="11"/>
        <v>6</v>
      </c>
      <c r="G166" s="23">
        <f t="shared" si="12"/>
        <v>17</v>
      </c>
      <c r="H166" s="23">
        <f t="shared" si="13"/>
        <v>1</v>
      </c>
      <c r="I166" t="str">
        <f t="shared" si="14"/>
        <v>Lunes</v>
      </c>
    </row>
    <row r="167" spans="1:9" x14ac:dyDescent="0.2">
      <c r="A167" s="6">
        <v>15642</v>
      </c>
      <c r="E167" s="23">
        <f t="shared" si="10"/>
        <v>1942</v>
      </c>
      <c r="F167" s="23">
        <f t="shared" si="11"/>
        <v>10</v>
      </c>
      <c r="G167" s="23">
        <f t="shared" si="12"/>
        <v>28</v>
      </c>
      <c r="H167" s="23">
        <f t="shared" si="13"/>
        <v>3</v>
      </c>
      <c r="I167" t="str">
        <f t="shared" si="14"/>
        <v>Miércoles</v>
      </c>
    </row>
    <row r="168" spans="1:9" x14ac:dyDescent="0.2">
      <c r="A168" s="6">
        <v>37391</v>
      </c>
      <c r="E168" s="23">
        <f t="shared" si="10"/>
        <v>2002</v>
      </c>
      <c r="F168" s="23">
        <f t="shared" si="11"/>
        <v>5</v>
      </c>
      <c r="G168" s="23">
        <f t="shared" si="12"/>
        <v>15</v>
      </c>
      <c r="H168" s="23">
        <f t="shared" si="13"/>
        <v>3</v>
      </c>
      <c r="I168" t="str">
        <f t="shared" si="14"/>
        <v>Miércoles</v>
      </c>
    </row>
    <row r="169" spans="1:9" x14ac:dyDescent="0.2">
      <c r="A169" s="6">
        <v>31982</v>
      </c>
      <c r="E169" s="23">
        <f t="shared" si="10"/>
        <v>1987</v>
      </c>
      <c r="F169" s="23">
        <f t="shared" si="11"/>
        <v>7</v>
      </c>
      <c r="G169" s="23">
        <f t="shared" si="12"/>
        <v>24</v>
      </c>
      <c r="H169" s="23">
        <f t="shared" si="13"/>
        <v>5</v>
      </c>
      <c r="I169" t="str">
        <f t="shared" si="14"/>
        <v>Viernes</v>
      </c>
    </row>
    <row r="170" spans="1:9" x14ac:dyDescent="0.2">
      <c r="A170" s="6">
        <v>25877</v>
      </c>
      <c r="E170" s="23">
        <f t="shared" si="10"/>
        <v>1970</v>
      </c>
      <c r="F170" s="23">
        <f t="shared" si="11"/>
        <v>11</v>
      </c>
      <c r="G170" s="23">
        <f t="shared" si="12"/>
        <v>5</v>
      </c>
      <c r="H170" s="23">
        <f t="shared" si="13"/>
        <v>4</v>
      </c>
      <c r="I170" t="str">
        <f t="shared" si="14"/>
        <v>Jueves</v>
      </c>
    </row>
    <row r="171" spans="1:9" x14ac:dyDescent="0.2">
      <c r="A171" s="6">
        <v>33664</v>
      </c>
      <c r="E171" s="23">
        <f t="shared" si="10"/>
        <v>1992</v>
      </c>
      <c r="F171" s="23">
        <f t="shared" si="11"/>
        <v>3</v>
      </c>
      <c r="G171" s="23">
        <f t="shared" si="12"/>
        <v>1</v>
      </c>
      <c r="H171" s="23">
        <f t="shared" si="13"/>
        <v>7</v>
      </c>
      <c r="I171" t="str">
        <f t="shared" si="14"/>
        <v>Domingo</v>
      </c>
    </row>
    <row r="172" spans="1:9" x14ac:dyDescent="0.2">
      <c r="A172" s="6">
        <v>28840</v>
      </c>
      <c r="E172" s="23">
        <f t="shared" si="10"/>
        <v>1978</v>
      </c>
      <c r="F172" s="23">
        <f t="shared" si="11"/>
        <v>12</v>
      </c>
      <c r="G172" s="23">
        <f t="shared" si="12"/>
        <v>16</v>
      </c>
      <c r="H172" s="23">
        <f t="shared" si="13"/>
        <v>6</v>
      </c>
      <c r="I172" t="str">
        <f t="shared" si="14"/>
        <v>Sábado</v>
      </c>
    </row>
    <row r="173" spans="1:9" x14ac:dyDescent="0.2">
      <c r="A173" s="6">
        <v>11197</v>
      </c>
      <c r="E173" s="23">
        <f t="shared" si="10"/>
        <v>1930</v>
      </c>
      <c r="F173" s="23">
        <f t="shared" si="11"/>
        <v>8</v>
      </c>
      <c r="G173" s="23">
        <f t="shared" si="12"/>
        <v>27</v>
      </c>
      <c r="H173" s="23">
        <f t="shared" si="13"/>
        <v>3</v>
      </c>
      <c r="I173" t="str">
        <f t="shared" si="14"/>
        <v>Miércoles</v>
      </c>
    </row>
    <row r="174" spans="1:9" x14ac:dyDescent="0.2">
      <c r="A174" s="6">
        <v>21016</v>
      </c>
      <c r="E174" s="23">
        <f t="shared" si="10"/>
        <v>1957</v>
      </c>
      <c r="F174" s="23">
        <f t="shared" si="11"/>
        <v>7</v>
      </c>
      <c r="G174" s="23">
        <f t="shared" si="12"/>
        <v>15</v>
      </c>
      <c r="H174" s="23">
        <f t="shared" si="13"/>
        <v>1</v>
      </c>
      <c r="I174" t="str">
        <f t="shared" si="14"/>
        <v>Lunes</v>
      </c>
    </row>
    <row r="175" spans="1:9" x14ac:dyDescent="0.2">
      <c r="A175" s="6">
        <v>7477</v>
      </c>
      <c r="E175" s="23">
        <f t="shared" si="10"/>
        <v>1920</v>
      </c>
      <c r="F175" s="23">
        <f t="shared" si="11"/>
        <v>6</v>
      </c>
      <c r="G175" s="23">
        <f t="shared" si="12"/>
        <v>20</v>
      </c>
      <c r="H175" s="23">
        <f t="shared" si="13"/>
        <v>7</v>
      </c>
      <c r="I175" t="str">
        <f t="shared" si="14"/>
        <v>Domingo</v>
      </c>
    </row>
    <row r="176" spans="1:9" x14ac:dyDescent="0.2">
      <c r="A176" s="6">
        <v>1025</v>
      </c>
      <c r="E176" s="23">
        <f t="shared" si="10"/>
        <v>1902</v>
      </c>
      <c r="F176" s="23">
        <f t="shared" si="11"/>
        <v>10</v>
      </c>
      <c r="G176" s="23">
        <f t="shared" si="12"/>
        <v>21</v>
      </c>
      <c r="H176" s="23">
        <f t="shared" si="13"/>
        <v>2</v>
      </c>
      <c r="I176" t="str">
        <f t="shared" si="14"/>
        <v>Martes</v>
      </c>
    </row>
    <row r="177" spans="1:9" x14ac:dyDescent="0.2">
      <c r="A177" s="6">
        <v>1235</v>
      </c>
      <c r="E177" s="23">
        <f t="shared" si="10"/>
        <v>1903</v>
      </c>
      <c r="F177" s="23">
        <f t="shared" si="11"/>
        <v>5</v>
      </c>
      <c r="G177" s="23">
        <f t="shared" si="12"/>
        <v>19</v>
      </c>
      <c r="H177" s="23">
        <f t="shared" si="13"/>
        <v>2</v>
      </c>
      <c r="I177" t="str">
        <f t="shared" si="14"/>
        <v>Martes</v>
      </c>
    </row>
    <row r="178" spans="1:9" x14ac:dyDescent="0.2">
      <c r="A178" s="6">
        <v>24155</v>
      </c>
      <c r="E178" s="23">
        <f t="shared" si="10"/>
        <v>1966</v>
      </c>
      <c r="F178" s="23">
        <f t="shared" si="11"/>
        <v>2</v>
      </c>
      <c r="G178" s="23">
        <f t="shared" si="12"/>
        <v>17</v>
      </c>
      <c r="H178" s="23">
        <f t="shared" si="13"/>
        <v>4</v>
      </c>
      <c r="I178" t="str">
        <f t="shared" si="14"/>
        <v>Jueves</v>
      </c>
    </row>
    <row r="179" spans="1:9" x14ac:dyDescent="0.2">
      <c r="A179" s="6">
        <v>38688</v>
      </c>
      <c r="E179" s="23">
        <f t="shared" si="10"/>
        <v>2005</v>
      </c>
      <c r="F179" s="23">
        <f t="shared" si="11"/>
        <v>12</v>
      </c>
      <c r="G179" s="23">
        <f t="shared" si="12"/>
        <v>2</v>
      </c>
      <c r="H179" s="23">
        <f t="shared" si="13"/>
        <v>5</v>
      </c>
      <c r="I179" t="str">
        <f t="shared" si="14"/>
        <v>Viernes</v>
      </c>
    </row>
    <row r="180" spans="1:9" x14ac:dyDescent="0.2">
      <c r="A180" s="6">
        <v>4280</v>
      </c>
      <c r="E180" s="23">
        <f t="shared" si="10"/>
        <v>1911</v>
      </c>
      <c r="F180" s="23">
        <f t="shared" si="11"/>
        <v>9</v>
      </c>
      <c r="G180" s="23">
        <f t="shared" si="12"/>
        <v>19</v>
      </c>
      <c r="H180" s="23">
        <f t="shared" si="13"/>
        <v>2</v>
      </c>
      <c r="I180" t="str">
        <f t="shared" si="14"/>
        <v>Martes</v>
      </c>
    </row>
    <row r="181" spans="1:9" x14ac:dyDescent="0.2">
      <c r="A181" s="6">
        <v>10460</v>
      </c>
      <c r="E181" s="23">
        <f t="shared" si="10"/>
        <v>1928</v>
      </c>
      <c r="F181" s="23">
        <f t="shared" si="11"/>
        <v>8</v>
      </c>
      <c r="G181" s="23">
        <f t="shared" si="12"/>
        <v>20</v>
      </c>
      <c r="H181" s="23">
        <f t="shared" si="13"/>
        <v>1</v>
      </c>
      <c r="I181" t="str">
        <f t="shared" si="14"/>
        <v>Lunes</v>
      </c>
    </row>
    <row r="182" spans="1:9" x14ac:dyDescent="0.2">
      <c r="A182" s="6">
        <v>23066</v>
      </c>
      <c r="E182" s="23">
        <f t="shared" si="10"/>
        <v>1963</v>
      </c>
      <c r="F182" s="23">
        <f t="shared" si="11"/>
        <v>2</v>
      </c>
      <c r="G182" s="23">
        <f t="shared" si="12"/>
        <v>24</v>
      </c>
      <c r="H182" s="23">
        <f t="shared" si="13"/>
        <v>7</v>
      </c>
      <c r="I182" t="str">
        <f t="shared" si="14"/>
        <v>Domingo</v>
      </c>
    </row>
    <row r="183" spans="1:9" x14ac:dyDescent="0.2">
      <c r="A183" s="6">
        <v>25524</v>
      </c>
      <c r="E183" s="23">
        <f t="shared" si="10"/>
        <v>1969</v>
      </c>
      <c r="F183" s="23">
        <f t="shared" si="11"/>
        <v>11</v>
      </c>
      <c r="G183" s="23">
        <f t="shared" si="12"/>
        <v>17</v>
      </c>
      <c r="H183" s="23">
        <f t="shared" si="13"/>
        <v>1</v>
      </c>
      <c r="I183" t="str">
        <f t="shared" si="14"/>
        <v>Lunes</v>
      </c>
    </row>
    <row r="184" spans="1:9" x14ac:dyDescent="0.2">
      <c r="A184" s="6">
        <v>3529</v>
      </c>
      <c r="E184" s="23">
        <f t="shared" si="10"/>
        <v>1909</v>
      </c>
      <c r="F184" s="23">
        <f t="shared" si="11"/>
        <v>8</v>
      </c>
      <c r="G184" s="23">
        <f t="shared" si="12"/>
        <v>29</v>
      </c>
      <c r="H184" s="23">
        <f t="shared" si="13"/>
        <v>7</v>
      </c>
      <c r="I184" t="str">
        <f t="shared" si="14"/>
        <v>Domingo</v>
      </c>
    </row>
    <row r="185" spans="1:9" x14ac:dyDescent="0.2">
      <c r="A185" s="6">
        <v>34519</v>
      </c>
      <c r="E185" s="23">
        <f t="shared" si="10"/>
        <v>1994</v>
      </c>
      <c r="F185" s="23">
        <f t="shared" si="11"/>
        <v>7</v>
      </c>
      <c r="G185" s="23">
        <f t="shared" si="12"/>
        <v>4</v>
      </c>
      <c r="H185" s="23">
        <f t="shared" si="13"/>
        <v>1</v>
      </c>
      <c r="I185" t="str">
        <f t="shared" si="14"/>
        <v>Lunes</v>
      </c>
    </row>
    <row r="186" spans="1:9" x14ac:dyDescent="0.2">
      <c r="A186" s="6">
        <v>26332</v>
      </c>
      <c r="E186" s="23">
        <f t="shared" si="10"/>
        <v>1972</v>
      </c>
      <c r="F186" s="23">
        <f t="shared" si="11"/>
        <v>2</v>
      </c>
      <c r="G186" s="23">
        <f t="shared" si="12"/>
        <v>3</v>
      </c>
      <c r="H186" s="23">
        <f t="shared" si="13"/>
        <v>4</v>
      </c>
      <c r="I186" t="str">
        <f t="shared" si="14"/>
        <v>Jueves</v>
      </c>
    </row>
    <row r="187" spans="1:9" x14ac:dyDescent="0.2">
      <c r="A187" s="6">
        <v>22157</v>
      </c>
      <c r="E187" s="23">
        <f t="shared" si="10"/>
        <v>1960</v>
      </c>
      <c r="F187" s="23">
        <f t="shared" si="11"/>
        <v>8</v>
      </c>
      <c r="G187" s="23">
        <f t="shared" si="12"/>
        <v>29</v>
      </c>
      <c r="H187" s="23">
        <f t="shared" si="13"/>
        <v>1</v>
      </c>
      <c r="I187" t="str">
        <f t="shared" si="14"/>
        <v>Lunes</v>
      </c>
    </row>
    <row r="188" spans="1:9" x14ac:dyDescent="0.2">
      <c r="A188" s="6">
        <v>17864</v>
      </c>
      <c r="E188" s="23">
        <f t="shared" si="10"/>
        <v>1948</v>
      </c>
      <c r="F188" s="23">
        <f t="shared" si="11"/>
        <v>11</v>
      </c>
      <c r="G188" s="23">
        <f t="shared" si="12"/>
        <v>27</v>
      </c>
      <c r="H188" s="23">
        <f t="shared" si="13"/>
        <v>6</v>
      </c>
      <c r="I188" t="str">
        <f t="shared" si="14"/>
        <v>Sábado</v>
      </c>
    </row>
    <row r="189" spans="1:9" x14ac:dyDescent="0.2">
      <c r="A189" s="6">
        <v>13971</v>
      </c>
      <c r="E189" s="23">
        <f t="shared" si="10"/>
        <v>1938</v>
      </c>
      <c r="F189" s="23">
        <f t="shared" si="11"/>
        <v>4</v>
      </c>
      <c r="G189" s="23">
        <f t="shared" si="12"/>
        <v>1</v>
      </c>
      <c r="H189" s="23">
        <f t="shared" si="13"/>
        <v>5</v>
      </c>
      <c r="I189" t="str">
        <f t="shared" si="14"/>
        <v>Viernes</v>
      </c>
    </row>
    <row r="190" spans="1:9" x14ac:dyDescent="0.2">
      <c r="A190" s="6">
        <v>19704</v>
      </c>
      <c r="E190" s="23">
        <f t="shared" si="10"/>
        <v>1953</v>
      </c>
      <c r="F190" s="23">
        <f t="shared" si="11"/>
        <v>12</v>
      </c>
      <c r="G190" s="23">
        <f t="shared" si="12"/>
        <v>11</v>
      </c>
      <c r="H190" s="23">
        <f t="shared" si="13"/>
        <v>5</v>
      </c>
      <c r="I190" t="str">
        <f t="shared" si="14"/>
        <v>Viernes</v>
      </c>
    </row>
    <row r="191" spans="1:9" x14ac:dyDescent="0.2">
      <c r="A191" s="6">
        <v>10442</v>
      </c>
      <c r="E191" s="23">
        <f t="shared" si="10"/>
        <v>1928</v>
      </c>
      <c r="F191" s="23">
        <f t="shared" si="11"/>
        <v>8</v>
      </c>
      <c r="G191" s="23">
        <f t="shared" si="12"/>
        <v>2</v>
      </c>
      <c r="H191" s="23">
        <f t="shared" si="13"/>
        <v>4</v>
      </c>
      <c r="I191" t="str">
        <f t="shared" si="14"/>
        <v>Jueves</v>
      </c>
    </row>
    <row r="192" spans="1:9" x14ac:dyDescent="0.2">
      <c r="A192" s="6">
        <v>680</v>
      </c>
      <c r="E192" s="23">
        <f t="shared" si="10"/>
        <v>1901</v>
      </c>
      <c r="F192" s="23">
        <f t="shared" si="11"/>
        <v>11</v>
      </c>
      <c r="G192" s="23">
        <f t="shared" si="12"/>
        <v>10</v>
      </c>
      <c r="H192" s="23">
        <f t="shared" si="13"/>
        <v>7</v>
      </c>
      <c r="I192" t="str">
        <f t="shared" si="14"/>
        <v>Domingo</v>
      </c>
    </row>
    <row r="193" spans="1:9" x14ac:dyDescent="0.2">
      <c r="A193" s="6">
        <v>10419</v>
      </c>
      <c r="E193" s="23">
        <f t="shared" si="10"/>
        <v>1928</v>
      </c>
      <c r="F193" s="23">
        <f t="shared" si="11"/>
        <v>7</v>
      </c>
      <c r="G193" s="23">
        <f t="shared" si="12"/>
        <v>10</v>
      </c>
      <c r="H193" s="23">
        <f t="shared" si="13"/>
        <v>2</v>
      </c>
      <c r="I193" t="str">
        <f t="shared" si="14"/>
        <v>Martes</v>
      </c>
    </row>
    <row r="194" spans="1:9" x14ac:dyDescent="0.2">
      <c r="A194" s="6">
        <v>14291</v>
      </c>
      <c r="E194" s="23">
        <f t="shared" si="10"/>
        <v>1939</v>
      </c>
      <c r="F194" s="23">
        <f t="shared" si="11"/>
        <v>2</v>
      </c>
      <c r="G194" s="23">
        <f t="shared" si="12"/>
        <v>15</v>
      </c>
      <c r="H194" s="23">
        <f t="shared" si="13"/>
        <v>3</v>
      </c>
      <c r="I194" t="str">
        <f t="shared" si="14"/>
        <v>Miércoles</v>
      </c>
    </row>
    <row r="195" spans="1:9" x14ac:dyDescent="0.2">
      <c r="A195" s="6">
        <v>1515</v>
      </c>
      <c r="E195" s="23">
        <f t="shared" si="10"/>
        <v>1904</v>
      </c>
      <c r="F195" s="23">
        <f t="shared" si="11"/>
        <v>2</v>
      </c>
      <c r="G195" s="23">
        <f t="shared" si="12"/>
        <v>23</v>
      </c>
      <c r="H195" s="23">
        <f t="shared" si="13"/>
        <v>2</v>
      </c>
      <c r="I195" t="str">
        <f t="shared" si="14"/>
        <v>Martes</v>
      </c>
    </row>
    <row r="196" spans="1:9" x14ac:dyDescent="0.2">
      <c r="A196" s="6">
        <v>10017</v>
      </c>
      <c r="E196" s="23">
        <f t="shared" si="10"/>
        <v>1927</v>
      </c>
      <c r="F196" s="23">
        <f t="shared" si="11"/>
        <v>6</v>
      </c>
      <c r="G196" s="23">
        <f t="shared" si="12"/>
        <v>4</v>
      </c>
      <c r="H196" s="23">
        <f t="shared" si="13"/>
        <v>6</v>
      </c>
      <c r="I196" t="str">
        <f t="shared" si="14"/>
        <v>Sábado</v>
      </c>
    </row>
    <row r="197" spans="1:9" x14ac:dyDescent="0.2">
      <c r="A197" s="6">
        <v>32595</v>
      </c>
      <c r="E197" s="23">
        <f t="shared" si="10"/>
        <v>1989</v>
      </c>
      <c r="F197" s="23">
        <f t="shared" si="11"/>
        <v>3</v>
      </c>
      <c r="G197" s="23">
        <f t="shared" si="12"/>
        <v>28</v>
      </c>
      <c r="H197" s="23">
        <f t="shared" si="13"/>
        <v>2</v>
      </c>
      <c r="I197" t="str">
        <f t="shared" si="14"/>
        <v>Martes</v>
      </c>
    </row>
    <row r="198" spans="1:9" x14ac:dyDescent="0.2">
      <c r="A198" s="6">
        <v>5103</v>
      </c>
      <c r="E198" s="23">
        <f t="shared" si="10"/>
        <v>1913</v>
      </c>
      <c r="F198" s="23">
        <f t="shared" si="11"/>
        <v>12</v>
      </c>
      <c r="G198" s="23">
        <f t="shared" si="12"/>
        <v>20</v>
      </c>
      <c r="H198" s="23">
        <f t="shared" si="13"/>
        <v>6</v>
      </c>
      <c r="I198" t="str">
        <f t="shared" si="14"/>
        <v>Sábado</v>
      </c>
    </row>
    <row r="199" spans="1:9" x14ac:dyDescent="0.2">
      <c r="A199" s="6">
        <v>11313</v>
      </c>
      <c r="E199" s="23">
        <f t="shared" si="10"/>
        <v>1930</v>
      </c>
      <c r="F199" s="23">
        <f t="shared" si="11"/>
        <v>12</v>
      </c>
      <c r="G199" s="23">
        <f t="shared" si="12"/>
        <v>21</v>
      </c>
      <c r="H199" s="23">
        <f t="shared" si="13"/>
        <v>7</v>
      </c>
      <c r="I199" t="str">
        <f t="shared" si="14"/>
        <v>Domingo</v>
      </c>
    </row>
    <row r="200" spans="1:9" x14ac:dyDescent="0.2">
      <c r="A200" s="6">
        <v>36665</v>
      </c>
      <c r="E200" s="23">
        <f t="shared" ref="E200:E263" si="15">YEAR(A200)</f>
        <v>2000</v>
      </c>
      <c r="F200" s="23">
        <f t="shared" ref="F200:F263" si="16">MONTH(A200)</f>
        <v>5</v>
      </c>
      <c r="G200" s="23">
        <f t="shared" ref="G200:G263" si="17">DAY(A200)</f>
        <v>19</v>
      </c>
      <c r="H200" s="23">
        <f t="shared" ref="H200:H263" si="18">WEEKDAY(A200,2)</f>
        <v>5</v>
      </c>
      <c r="I200" t="str">
        <f t="shared" ref="I200:I263" si="19">IF(H200=1,"Lunes",IF(H200=2,"Martes",IF(H200=3,"Miércoles",IF(H200=4,"Jueves",IF(H200=5,"Viernes",IF(H200=6,"Sábado","Domingo"))))))</f>
        <v>Viernes</v>
      </c>
    </row>
    <row r="201" spans="1:9" x14ac:dyDescent="0.2">
      <c r="A201" s="6">
        <v>18347</v>
      </c>
      <c r="E201" s="23">
        <f t="shared" si="15"/>
        <v>1950</v>
      </c>
      <c r="F201" s="23">
        <f t="shared" si="16"/>
        <v>3</v>
      </c>
      <c r="G201" s="23">
        <f t="shared" si="17"/>
        <v>25</v>
      </c>
      <c r="H201" s="23">
        <f t="shared" si="18"/>
        <v>6</v>
      </c>
      <c r="I201" t="str">
        <f t="shared" si="19"/>
        <v>Sábado</v>
      </c>
    </row>
    <row r="202" spans="1:9" x14ac:dyDescent="0.2">
      <c r="A202" s="6">
        <v>36922</v>
      </c>
      <c r="E202" s="23">
        <f t="shared" si="15"/>
        <v>2001</v>
      </c>
      <c r="F202" s="23">
        <f t="shared" si="16"/>
        <v>1</v>
      </c>
      <c r="G202" s="23">
        <f t="shared" si="17"/>
        <v>31</v>
      </c>
      <c r="H202" s="23">
        <f t="shared" si="18"/>
        <v>3</v>
      </c>
      <c r="I202" t="str">
        <f t="shared" si="19"/>
        <v>Miércoles</v>
      </c>
    </row>
    <row r="203" spans="1:9" x14ac:dyDescent="0.2">
      <c r="A203" s="6">
        <v>26665</v>
      </c>
      <c r="E203" s="23">
        <f t="shared" si="15"/>
        <v>1973</v>
      </c>
      <c r="F203" s="23">
        <f t="shared" si="16"/>
        <v>1</v>
      </c>
      <c r="G203" s="23">
        <f t="shared" si="17"/>
        <v>1</v>
      </c>
      <c r="H203" s="23">
        <f t="shared" si="18"/>
        <v>1</v>
      </c>
      <c r="I203" t="str">
        <f t="shared" si="19"/>
        <v>Lunes</v>
      </c>
    </row>
    <row r="204" spans="1:9" x14ac:dyDescent="0.2">
      <c r="A204" s="6">
        <v>12440</v>
      </c>
      <c r="E204" s="23">
        <f t="shared" si="15"/>
        <v>1934</v>
      </c>
      <c r="F204" s="23">
        <f t="shared" si="16"/>
        <v>1</v>
      </c>
      <c r="G204" s="23">
        <f t="shared" si="17"/>
        <v>21</v>
      </c>
      <c r="H204" s="23">
        <f t="shared" si="18"/>
        <v>7</v>
      </c>
      <c r="I204" t="str">
        <f t="shared" si="19"/>
        <v>Domingo</v>
      </c>
    </row>
    <row r="205" spans="1:9" x14ac:dyDescent="0.2">
      <c r="A205" s="6">
        <v>28282</v>
      </c>
      <c r="E205" s="23">
        <f t="shared" si="15"/>
        <v>1977</v>
      </c>
      <c r="F205" s="23">
        <f t="shared" si="16"/>
        <v>6</v>
      </c>
      <c r="G205" s="23">
        <f t="shared" si="17"/>
        <v>6</v>
      </c>
      <c r="H205" s="23">
        <f t="shared" si="18"/>
        <v>1</v>
      </c>
      <c r="I205" t="str">
        <f t="shared" si="19"/>
        <v>Lunes</v>
      </c>
    </row>
    <row r="206" spans="1:9" x14ac:dyDescent="0.2">
      <c r="A206" s="6">
        <v>8913</v>
      </c>
      <c r="E206" s="23">
        <f t="shared" si="15"/>
        <v>1924</v>
      </c>
      <c r="F206" s="23">
        <f t="shared" si="16"/>
        <v>5</v>
      </c>
      <c r="G206" s="23">
        <f t="shared" si="17"/>
        <v>26</v>
      </c>
      <c r="H206" s="23">
        <f t="shared" si="18"/>
        <v>1</v>
      </c>
      <c r="I206" t="str">
        <f t="shared" si="19"/>
        <v>Lunes</v>
      </c>
    </row>
    <row r="207" spans="1:9" x14ac:dyDescent="0.2">
      <c r="A207" s="6">
        <v>29929</v>
      </c>
      <c r="E207" s="23">
        <f t="shared" si="15"/>
        <v>1981</v>
      </c>
      <c r="F207" s="23">
        <f t="shared" si="16"/>
        <v>12</v>
      </c>
      <c r="G207" s="23">
        <f t="shared" si="17"/>
        <v>9</v>
      </c>
      <c r="H207" s="23">
        <f t="shared" si="18"/>
        <v>3</v>
      </c>
      <c r="I207" t="str">
        <f t="shared" si="19"/>
        <v>Miércoles</v>
      </c>
    </row>
    <row r="208" spans="1:9" x14ac:dyDescent="0.2">
      <c r="A208" s="6">
        <v>26995</v>
      </c>
      <c r="E208" s="23">
        <f t="shared" si="15"/>
        <v>1973</v>
      </c>
      <c r="F208" s="23">
        <f t="shared" si="16"/>
        <v>11</v>
      </c>
      <c r="G208" s="23">
        <f t="shared" si="17"/>
        <v>27</v>
      </c>
      <c r="H208" s="23">
        <f t="shared" si="18"/>
        <v>2</v>
      </c>
      <c r="I208" t="str">
        <f t="shared" si="19"/>
        <v>Martes</v>
      </c>
    </row>
    <row r="209" spans="1:9" x14ac:dyDescent="0.2">
      <c r="A209" s="6">
        <v>12890</v>
      </c>
      <c r="E209" s="23">
        <f t="shared" si="15"/>
        <v>1935</v>
      </c>
      <c r="F209" s="23">
        <f t="shared" si="16"/>
        <v>4</v>
      </c>
      <c r="G209" s="23">
        <f t="shared" si="17"/>
        <v>16</v>
      </c>
      <c r="H209" s="23">
        <f t="shared" si="18"/>
        <v>2</v>
      </c>
      <c r="I209" t="str">
        <f t="shared" si="19"/>
        <v>Martes</v>
      </c>
    </row>
    <row r="210" spans="1:9" x14ac:dyDescent="0.2">
      <c r="A210" s="6">
        <v>3799</v>
      </c>
      <c r="E210" s="23">
        <f t="shared" si="15"/>
        <v>1910</v>
      </c>
      <c r="F210" s="23">
        <f t="shared" si="16"/>
        <v>5</v>
      </c>
      <c r="G210" s="23">
        <f t="shared" si="17"/>
        <v>26</v>
      </c>
      <c r="H210" s="23">
        <f t="shared" si="18"/>
        <v>4</v>
      </c>
      <c r="I210" t="str">
        <f t="shared" si="19"/>
        <v>Jueves</v>
      </c>
    </row>
    <row r="211" spans="1:9" x14ac:dyDescent="0.2">
      <c r="A211" s="6">
        <v>6770</v>
      </c>
      <c r="E211" s="23">
        <f t="shared" si="15"/>
        <v>1918</v>
      </c>
      <c r="F211" s="23">
        <f t="shared" si="16"/>
        <v>7</v>
      </c>
      <c r="G211" s="23">
        <f t="shared" si="17"/>
        <v>14</v>
      </c>
      <c r="H211" s="23">
        <f t="shared" si="18"/>
        <v>7</v>
      </c>
      <c r="I211" t="str">
        <f t="shared" si="19"/>
        <v>Domingo</v>
      </c>
    </row>
    <row r="212" spans="1:9" x14ac:dyDescent="0.2">
      <c r="A212" s="6">
        <v>22491</v>
      </c>
      <c r="E212" s="23">
        <f t="shared" si="15"/>
        <v>1961</v>
      </c>
      <c r="F212" s="23">
        <f t="shared" si="16"/>
        <v>7</v>
      </c>
      <c r="G212" s="23">
        <f t="shared" si="17"/>
        <v>29</v>
      </c>
      <c r="H212" s="23">
        <f t="shared" si="18"/>
        <v>6</v>
      </c>
      <c r="I212" t="str">
        <f t="shared" si="19"/>
        <v>Sábado</v>
      </c>
    </row>
    <row r="213" spans="1:9" x14ac:dyDescent="0.2">
      <c r="A213" s="6">
        <v>18287</v>
      </c>
      <c r="E213" s="23">
        <f t="shared" si="15"/>
        <v>1950</v>
      </c>
      <c r="F213" s="23">
        <f t="shared" si="16"/>
        <v>1</v>
      </c>
      <c r="G213" s="23">
        <f t="shared" si="17"/>
        <v>24</v>
      </c>
      <c r="H213" s="23">
        <f t="shared" si="18"/>
        <v>2</v>
      </c>
      <c r="I213" t="str">
        <f t="shared" si="19"/>
        <v>Martes</v>
      </c>
    </row>
    <row r="214" spans="1:9" x14ac:dyDescent="0.2">
      <c r="A214" s="6">
        <v>6082</v>
      </c>
      <c r="E214" s="23">
        <f t="shared" si="15"/>
        <v>1916</v>
      </c>
      <c r="F214" s="23">
        <f t="shared" si="16"/>
        <v>8</v>
      </c>
      <c r="G214" s="23">
        <f t="shared" si="17"/>
        <v>25</v>
      </c>
      <c r="H214" s="23">
        <f t="shared" si="18"/>
        <v>5</v>
      </c>
      <c r="I214" t="str">
        <f t="shared" si="19"/>
        <v>Viernes</v>
      </c>
    </row>
    <row r="215" spans="1:9" x14ac:dyDescent="0.2">
      <c r="A215" s="6">
        <v>23341</v>
      </c>
      <c r="E215" s="23">
        <f t="shared" si="15"/>
        <v>1963</v>
      </c>
      <c r="F215" s="23">
        <f t="shared" si="16"/>
        <v>11</v>
      </c>
      <c r="G215" s="23">
        <f t="shared" si="17"/>
        <v>26</v>
      </c>
      <c r="H215" s="23">
        <f t="shared" si="18"/>
        <v>2</v>
      </c>
      <c r="I215" t="str">
        <f t="shared" si="19"/>
        <v>Martes</v>
      </c>
    </row>
    <row r="216" spans="1:9" x14ac:dyDescent="0.2">
      <c r="A216" s="6">
        <v>2499</v>
      </c>
      <c r="E216" s="23">
        <f t="shared" si="15"/>
        <v>1906</v>
      </c>
      <c r="F216" s="23">
        <f t="shared" si="16"/>
        <v>11</v>
      </c>
      <c r="G216" s="23">
        <f t="shared" si="17"/>
        <v>3</v>
      </c>
      <c r="H216" s="23">
        <f t="shared" si="18"/>
        <v>6</v>
      </c>
      <c r="I216" t="str">
        <f t="shared" si="19"/>
        <v>Sábado</v>
      </c>
    </row>
    <row r="217" spans="1:9" x14ac:dyDescent="0.2">
      <c r="A217" s="6">
        <v>35967</v>
      </c>
      <c r="E217" s="23">
        <f t="shared" si="15"/>
        <v>1998</v>
      </c>
      <c r="F217" s="23">
        <f t="shared" si="16"/>
        <v>6</v>
      </c>
      <c r="G217" s="23">
        <f t="shared" si="17"/>
        <v>21</v>
      </c>
      <c r="H217" s="23">
        <f t="shared" si="18"/>
        <v>7</v>
      </c>
      <c r="I217" t="str">
        <f t="shared" si="19"/>
        <v>Domingo</v>
      </c>
    </row>
    <row r="218" spans="1:9" x14ac:dyDescent="0.2">
      <c r="A218" s="6">
        <v>4121</v>
      </c>
      <c r="E218" s="23">
        <f t="shared" si="15"/>
        <v>1911</v>
      </c>
      <c r="F218" s="23">
        <f t="shared" si="16"/>
        <v>4</v>
      </c>
      <c r="G218" s="23">
        <f t="shared" si="17"/>
        <v>13</v>
      </c>
      <c r="H218" s="23">
        <f t="shared" si="18"/>
        <v>4</v>
      </c>
      <c r="I218" t="str">
        <f t="shared" si="19"/>
        <v>Jueves</v>
      </c>
    </row>
    <row r="219" spans="1:9" x14ac:dyDescent="0.2">
      <c r="A219" s="6">
        <v>7285</v>
      </c>
      <c r="E219" s="23">
        <f t="shared" si="15"/>
        <v>1919</v>
      </c>
      <c r="F219" s="23">
        <f t="shared" si="16"/>
        <v>12</v>
      </c>
      <c r="G219" s="23">
        <f t="shared" si="17"/>
        <v>11</v>
      </c>
      <c r="H219" s="23">
        <f t="shared" si="18"/>
        <v>4</v>
      </c>
      <c r="I219" t="str">
        <f t="shared" si="19"/>
        <v>Jueves</v>
      </c>
    </row>
    <row r="220" spans="1:9" x14ac:dyDescent="0.2">
      <c r="A220" s="6">
        <v>2201</v>
      </c>
      <c r="E220" s="23">
        <f t="shared" si="15"/>
        <v>1906</v>
      </c>
      <c r="F220" s="23">
        <f t="shared" si="16"/>
        <v>1</v>
      </c>
      <c r="G220" s="23">
        <f t="shared" si="17"/>
        <v>9</v>
      </c>
      <c r="H220" s="23">
        <f t="shared" si="18"/>
        <v>2</v>
      </c>
      <c r="I220" t="str">
        <f t="shared" si="19"/>
        <v>Martes</v>
      </c>
    </row>
    <row r="221" spans="1:9" x14ac:dyDescent="0.2">
      <c r="A221" s="6">
        <v>29486</v>
      </c>
      <c r="E221" s="23">
        <f t="shared" si="15"/>
        <v>1980</v>
      </c>
      <c r="F221" s="23">
        <f t="shared" si="16"/>
        <v>9</v>
      </c>
      <c r="G221" s="23">
        <f t="shared" si="17"/>
        <v>22</v>
      </c>
      <c r="H221" s="23">
        <f t="shared" si="18"/>
        <v>1</v>
      </c>
      <c r="I221" t="str">
        <f t="shared" si="19"/>
        <v>Lunes</v>
      </c>
    </row>
    <row r="222" spans="1:9" x14ac:dyDescent="0.2">
      <c r="A222" s="6">
        <v>259</v>
      </c>
      <c r="E222" s="23">
        <f t="shared" si="15"/>
        <v>1900</v>
      </c>
      <c r="F222" s="23">
        <f t="shared" si="16"/>
        <v>9</v>
      </c>
      <c r="G222" s="23">
        <f t="shared" si="17"/>
        <v>15</v>
      </c>
      <c r="H222" s="23">
        <f t="shared" si="18"/>
        <v>6</v>
      </c>
      <c r="I222" t="str">
        <f t="shared" si="19"/>
        <v>Sábado</v>
      </c>
    </row>
    <row r="223" spans="1:9" x14ac:dyDescent="0.2">
      <c r="A223" s="6">
        <v>36619</v>
      </c>
      <c r="E223" s="23">
        <f t="shared" si="15"/>
        <v>2000</v>
      </c>
      <c r="F223" s="23">
        <f t="shared" si="16"/>
        <v>4</v>
      </c>
      <c r="G223" s="23">
        <f t="shared" si="17"/>
        <v>3</v>
      </c>
      <c r="H223" s="23">
        <f t="shared" si="18"/>
        <v>1</v>
      </c>
      <c r="I223" t="str">
        <f t="shared" si="19"/>
        <v>Lunes</v>
      </c>
    </row>
    <row r="224" spans="1:9" x14ac:dyDescent="0.2">
      <c r="A224" s="6">
        <v>9932</v>
      </c>
      <c r="E224" s="23">
        <f t="shared" si="15"/>
        <v>1927</v>
      </c>
      <c r="F224" s="23">
        <f t="shared" si="16"/>
        <v>3</v>
      </c>
      <c r="G224" s="23">
        <f t="shared" si="17"/>
        <v>11</v>
      </c>
      <c r="H224" s="23">
        <f t="shared" si="18"/>
        <v>5</v>
      </c>
      <c r="I224" t="str">
        <f t="shared" si="19"/>
        <v>Viernes</v>
      </c>
    </row>
    <row r="225" spans="1:9" x14ac:dyDescent="0.2">
      <c r="A225" s="6">
        <v>32557</v>
      </c>
      <c r="E225" s="23">
        <f t="shared" si="15"/>
        <v>1989</v>
      </c>
      <c r="F225" s="23">
        <f t="shared" si="16"/>
        <v>2</v>
      </c>
      <c r="G225" s="23">
        <f t="shared" si="17"/>
        <v>18</v>
      </c>
      <c r="H225" s="23">
        <f t="shared" si="18"/>
        <v>6</v>
      </c>
      <c r="I225" t="str">
        <f t="shared" si="19"/>
        <v>Sábado</v>
      </c>
    </row>
    <row r="226" spans="1:9" x14ac:dyDescent="0.2">
      <c r="A226" s="6">
        <v>37917</v>
      </c>
      <c r="E226" s="23">
        <f t="shared" si="15"/>
        <v>2003</v>
      </c>
      <c r="F226" s="23">
        <f t="shared" si="16"/>
        <v>10</v>
      </c>
      <c r="G226" s="23">
        <f t="shared" si="17"/>
        <v>23</v>
      </c>
      <c r="H226" s="23">
        <f t="shared" si="18"/>
        <v>4</v>
      </c>
      <c r="I226" t="str">
        <f t="shared" si="19"/>
        <v>Jueves</v>
      </c>
    </row>
    <row r="227" spans="1:9" x14ac:dyDescent="0.2">
      <c r="A227" s="6">
        <v>33574</v>
      </c>
      <c r="E227" s="23">
        <f t="shared" si="15"/>
        <v>1991</v>
      </c>
      <c r="F227" s="23">
        <f t="shared" si="16"/>
        <v>12</v>
      </c>
      <c r="G227" s="23">
        <f t="shared" si="17"/>
        <v>2</v>
      </c>
      <c r="H227" s="23">
        <f t="shared" si="18"/>
        <v>1</v>
      </c>
      <c r="I227" t="str">
        <f t="shared" si="19"/>
        <v>Lunes</v>
      </c>
    </row>
    <row r="228" spans="1:9" x14ac:dyDescent="0.2">
      <c r="A228" s="6">
        <v>28224</v>
      </c>
      <c r="E228" s="23">
        <f t="shared" si="15"/>
        <v>1977</v>
      </c>
      <c r="F228" s="23">
        <f t="shared" si="16"/>
        <v>4</v>
      </c>
      <c r="G228" s="23">
        <f t="shared" si="17"/>
        <v>9</v>
      </c>
      <c r="H228" s="23">
        <f t="shared" si="18"/>
        <v>6</v>
      </c>
      <c r="I228" t="str">
        <f t="shared" si="19"/>
        <v>Sábado</v>
      </c>
    </row>
    <row r="229" spans="1:9" x14ac:dyDescent="0.2">
      <c r="A229" s="6">
        <v>38859</v>
      </c>
      <c r="E229" s="23">
        <f t="shared" si="15"/>
        <v>2006</v>
      </c>
      <c r="F229" s="23">
        <f t="shared" si="16"/>
        <v>5</v>
      </c>
      <c r="G229" s="23">
        <f t="shared" si="17"/>
        <v>22</v>
      </c>
      <c r="H229" s="23">
        <f t="shared" si="18"/>
        <v>1</v>
      </c>
      <c r="I229" t="str">
        <f t="shared" si="19"/>
        <v>Lunes</v>
      </c>
    </row>
    <row r="230" spans="1:9" x14ac:dyDescent="0.2">
      <c r="A230" s="6">
        <v>7681</v>
      </c>
      <c r="E230" s="23">
        <f t="shared" si="15"/>
        <v>1921</v>
      </c>
      <c r="F230" s="23">
        <f t="shared" si="16"/>
        <v>1</v>
      </c>
      <c r="G230" s="23">
        <f t="shared" si="17"/>
        <v>10</v>
      </c>
      <c r="H230" s="23">
        <f t="shared" si="18"/>
        <v>1</v>
      </c>
      <c r="I230" t="str">
        <f t="shared" si="19"/>
        <v>Lunes</v>
      </c>
    </row>
    <row r="231" spans="1:9" x14ac:dyDescent="0.2">
      <c r="A231" s="6">
        <v>12605</v>
      </c>
      <c r="E231" s="23">
        <f t="shared" si="15"/>
        <v>1934</v>
      </c>
      <c r="F231" s="23">
        <f t="shared" si="16"/>
        <v>7</v>
      </c>
      <c r="G231" s="23">
        <f t="shared" si="17"/>
        <v>5</v>
      </c>
      <c r="H231" s="23">
        <f t="shared" si="18"/>
        <v>4</v>
      </c>
      <c r="I231" t="str">
        <f t="shared" si="19"/>
        <v>Jueves</v>
      </c>
    </row>
    <row r="232" spans="1:9" x14ac:dyDescent="0.2">
      <c r="A232" s="6">
        <v>10241</v>
      </c>
      <c r="E232" s="23">
        <f t="shared" si="15"/>
        <v>1928</v>
      </c>
      <c r="F232" s="23">
        <f t="shared" si="16"/>
        <v>1</v>
      </c>
      <c r="G232" s="23">
        <f t="shared" si="17"/>
        <v>14</v>
      </c>
      <c r="H232" s="23">
        <f t="shared" si="18"/>
        <v>6</v>
      </c>
      <c r="I232" t="str">
        <f t="shared" si="19"/>
        <v>Sábado</v>
      </c>
    </row>
    <row r="233" spans="1:9" x14ac:dyDescent="0.2">
      <c r="A233" s="6">
        <v>29754</v>
      </c>
      <c r="E233" s="23">
        <f t="shared" si="15"/>
        <v>1981</v>
      </c>
      <c r="F233" s="23">
        <f t="shared" si="16"/>
        <v>6</v>
      </c>
      <c r="G233" s="23">
        <f t="shared" si="17"/>
        <v>17</v>
      </c>
      <c r="H233" s="23">
        <f t="shared" si="18"/>
        <v>3</v>
      </c>
      <c r="I233" t="str">
        <f t="shared" si="19"/>
        <v>Miércoles</v>
      </c>
    </row>
    <row r="234" spans="1:9" x14ac:dyDescent="0.2">
      <c r="A234" s="6">
        <v>28462</v>
      </c>
      <c r="E234" s="23">
        <f t="shared" si="15"/>
        <v>1977</v>
      </c>
      <c r="F234" s="23">
        <f t="shared" si="16"/>
        <v>12</v>
      </c>
      <c r="G234" s="23">
        <f t="shared" si="17"/>
        <v>3</v>
      </c>
      <c r="H234" s="23">
        <f t="shared" si="18"/>
        <v>6</v>
      </c>
      <c r="I234" t="str">
        <f t="shared" si="19"/>
        <v>Sábado</v>
      </c>
    </row>
    <row r="235" spans="1:9" x14ac:dyDescent="0.2">
      <c r="A235" s="6">
        <v>13910</v>
      </c>
      <c r="E235" s="23">
        <f t="shared" si="15"/>
        <v>1938</v>
      </c>
      <c r="F235" s="23">
        <f t="shared" si="16"/>
        <v>1</v>
      </c>
      <c r="G235" s="23">
        <f t="shared" si="17"/>
        <v>30</v>
      </c>
      <c r="H235" s="23">
        <f t="shared" si="18"/>
        <v>7</v>
      </c>
      <c r="I235" t="str">
        <f t="shared" si="19"/>
        <v>Domingo</v>
      </c>
    </row>
    <row r="236" spans="1:9" x14ac:dyDescent="0.2">
      <c r="A236" s="6">
        <v>21196</v>
      </c>
      <c r="E236" s="23">
        <f t="shared" si="15"/>
        <v>1958</v>
      </c>
      <c r="F236" s="23">
        <f t="shared" si="16"/>
        <v>1</v>
      </c>
      <c r="G236" s="23">
        <f t="shared" si="17"/>
        <v>11</v>
      </c>
      <c r="H236" s="23">
        <f t="shared" si="18"/>
        <v>6</v>
      </c>
      <c r="I236" t="str">
        <f t="shared" si="19"/>
        <v>Sábado</v>
      </c>
    </row>
    <row r="237" spans="1:9" x14ac:dyDescent="0.2">
      <c r="A237" s="6">
        <v>22423</v>
      </c>
      <c r="E237" s="23">
        <f t="shared" si="15"/>
        <v>1961</v>
      </c>
      <c r="F237" s="23">
        <f t="shared" si="16"/>
        <v>5</v>
      </c>
      <c r="G237" s="23">
        <f t="shared" si="17"/>
        <v>22</v>
      </c>
      <c r="H237" s="23">
        <f t="shared" si="18"/>
        <v>1</v>
      </c>
      <c r="I237" t="str">
        <f t="shared" si="19"/>
        <v>Lunes</v>
      </c>
    </row>
    <row r="238" spans="1:9" x14ac:dyDescent="0.2">
      <c r="A238" s="6">
        <v>29352</v>
      </c>
      <c r="E238" s="23">
        <f t="shared" si="15"/>
        <v>1980</v>
      </c>
      <c r="F238" s="23">
        <f t="shared" si="16"/>
        <v>5</v>
      </c>
      <c r="G238" s="23">
        <f t="shared" si="17"/>
        <v>11</v>
      </c>
      <c r="H238" s="23">
        <f t="shared" si="18"/>
        <v>7</v>
      </c>
      <c r="I238" t="str">
        <f t="shared" si="19"/>
        <v>Domingo</v>
      </c>
    </row>
    <row r="239" spans="1:9" x14ac:dyDescent="0.2">
      <c r="A239" s="6">
        <v>1847</v>
      </c>
      <c r="E239" s="23">
        <f t="shared" si="15"/>
        <v>1905</v>
      </c>
      <c r="F239" s="23">
        <f t="shared" si="16"/>
        <v>1</v>
      </c>
      <c r="G239" s="23">
        <f t="shared" si="17"/>
        <v>20</v>
      </c>
      <c r="H239" s="23">
        <f t="shared" si="18"/>
        <v>5</v>
      </c>
      <c r="I239" t="str">
        <f t="shared" si="19"/>
        <v>Viernes</v>
      </c>
    </row>
    <row r="240" spans="1:9" x14ac:dyDescent="0.2">
      <c r="A240" s="6">
        <v>35766</v>
      </c>
      <c r="E240" s="23">
        <f t="shared" si="15"/>
        <v>1997</v>
      </c>
      <c r="F240" s="23">
        <f t="shared" si="16"/>
        <v>12</v>
      </c>
      <c r="G240" s="23">
        <f t="shared" si="17"/>
        <v>2</v>
      </c>
      <c r="H240" s="23">
        <f t="shared" si="18"/>
        <v>2</v>
      </c>
      <c r="I240" t="str">
        <f t="shared" si="19"/>
        <v>Martes</v>
      </c>
    </row>
    <row r="241" spans="1:9" x14ac:dyDescent="0.2">
      <c r="A241" s="6">
        <v>26502</v>
      </c>
      <c r="E241" s="23">
        <f t="shared" si="15"/>
        <v>1972</v>
      </c>
      <c r="F241" s="23">
        <f t="shared" si="16"/>
        <v>7</v>
      </c>
      <c r="G241" s="23">
        <f t="shared" si="17"/>
        <v>22</v>
      </c>
      <c r="H241" s="23">
        <f t="shared" si="18"/>
        <v>6</v>
      </c>
      <c r="I241" t="str">
        <f t="shared" si="19"/>
        <v>Sábado</v>
      </c>
    </row>
    <row r="242" spans="1:9" x14ac:dyDescent="0.2">
      <c r="A242" s="6">
        <v>13179</v>
      </c>
      <c r="E242" s="23">
        <f t="shared" si="15"/>
        <v>1936</v>
      </c>
      <c r="F242" s="23">
        <f t="shared" si="16"/>
        <v>1</v>
      </c>
      <c r="G242" s="23">
        <f t="shared" si="17"/>
        <v>30</v>
      </c>
      <c r="H242" s="23">
        <f t="shared" si="18"/>
        <v>4</v>
      </c>
      <c r="I242" t="str">
        <f t="shared" si="19"/>
        <v>Jueves</v>
      </c>
    </row>
    <row r="243" spans="1:9" x14ac:dyDescent="0.2">
      <c r="A243" s="6">
        <v>3402</v>
      </c>
      <c r="E243" s="23">
        <f t="shared" si="15"/>
        <v>1909</v>
      </c>
      <c r="F243" s="23">
        <f t="shared" si="16"/>
        <v>4</v>
      </c>
      <c r="G243" s="23">
        <f t="shared" si="17"/>
        <v>24</v>
      </c>
      <c r="H243" s="23">
        <f t="shared" si="18"/>
        <v>6</v>
      </c>
      <c r="I243" t="str">
        <f t="shared" si="19"/>
        <v>Sábado</v>
      </c>
    </row>
    <row r="244" spans="1:9" x14ac:dyDescent="0.2">
      <c r="A244" s="6">
        <v>24298</v>
      </c>
      <c r="E244" s="23">
        <f t="shared" si="15"/>
        <v>1966</v>
      </c>
      <c r="F244" s="23">
        <f t="shared" si="16"/>
        <v>7</v>
      </c>
      <c r="G244" s="23">
        <f t="shared" si="17"/>
        <v>10</v>
      </c>
      <c r="H244" s="23">
        <f t="shared" si="18"/>
        <v>7</v>
      </c>
      <c r="I244" t="str">
        <f t="shared" si="19"/>
        <v>Domingo</v>
      </c>
    </row>
    <row r="245" spans="1:9" x14ac:dyDescent="0.2">
      <c r="A245" s="6">
        <v>3881</v>
      </c>
      <c r="E245" s="23">
        <f t="shared" si="15"/>
        <v>1910</v>
      </c>
      <c r="F245" s="23">
        <f t="shared" si="16"/>
        <v>8</v>
      </c>
      <c r="G245" s="23">
        <f t="shared" si="17"/>
        <v>16</v>
      </c>
      <c r="H245" s="23">
        <f t="shared" si="18"/>
        <v>2</v>
      </c>
      <c r="I245" t="str">
        <f t="shared" si="19"/>
        <v>Martes</v>
      </c>
    </row>
    <row r="246" spans="1:9" x14ac:dyDescent="0.2">
      <c r="A246" s="6">
        <v>13536</v>
      </c>
      <c r="E246" s="23">
        <f t="shared" si="15"/>
        <v>1937</v>
      </c>
      <c r="F246" s="23">
        <f t="shared" si="16"/>
        <v>1</v>
      </c>
      <c r="G246" s="23">
        <f t="shared" si="17"/>
        <v>21</v>
      </c>
      <c r="H246" s="23">
        <f t="shared" si="18"/>
        <v>4</v>
      </c>
      <c r="I246" t="str">
        <f t="shared" si="19"/>
        <v>Jueves</v>
      </c>
    </row>
    <row r="247" spans="1:9" x14ac:dyDescent="0.2">
      <c r="A247" s="6">
        <v>34352</v>
      </c>
      <c r="E247" s="23">
        <f t="shared" si="15"/>
        <v>1994</v>
      </c>
      <c r="F247" s="23">
        <f t="shared" si="16"/>
        <v>1</v>
      </c>
      <c r="G247" s="23">
        <f t="shared" si="17"/>
        <v>18</v>
      </c>
      <c r="H247" s="23">
        <f t="shared" si="18"/>
        <v>2</v>
      </c>
      <c r="I247" t="str">
        <f t="shared" si="19"/>
        <v>Martes</v>
      </c>
    </row>
    <row r="248" spans="1:9" x14ac:dyDescent="0.2">
      <c r="A248" s="6">
        <v>20449</v>
      </c>
      <c r="E248" s="23">
        <f t="shared" si="15"/>
        <v>1955</v>
      </c>
      <c r="F248" s="23">
        <f t="shared" si="16"/>
        <v>12</v>
      </c>
      <c r="G248" s="23">
        <f t="shared" si="17"/>
        <v>26</v>
      </c>
      <c r="H248" s="23">
        <f t="shared" si="18"/>
        <v>1</v>
      </c>
      <c r="I248" t="str">
        <f t="shared" si="19"/>
        <v>Lunes</v>
      </c>
    </row>
    <row r="249" spans="1:9" x14ac:dyDescent="0.2">
      <c r="A249" s="6">
        <v>5802</v>
      </c>
      <c r="E249" s="23">
        <f t="shared" si="15"/>
        <v>1915</v>
      </c>
      <c r="F249" s="23">
        <f t="shared" si="16"/>
        <v>11</v>
      </c>
      <c r="G249" s="23">
        <f t="shared" si="17"/>
        <v>19</v>
      </c>
      <c r="H249" s="23">
        <f t="shared" si="18"/>
        <v>5</v>
      </c>
      <c r="I249" t="str">
        <f t="shared" si="19"/>
        <v>Viernes</v>
      </c>
    </row>
    <row r="250" spans="1:9" x14ac:dyDescent="0.2">
      <c r="A250" s="6">
        <v>34091</v>
      </c>
      <c r="E250" s="23">
        <f t="shared" si="15"/>
        <v>1993</v>
      </c>
      <c r="F250" s="23">
        <f t="shared" si="16"/>
        <v>5</v>
      </c>
      <c r="G250" s="23">
        <f t="shared" si="17"/>
        <v>2</v>
      </c>
      <c r="H250" s="23">
        <f t="shared" si="18"/>
        <v>7</v>
      </c>
      <c r="I250" t="str">
        <f t="shared" si="19"/>
        <v>Domingo</v>
      </c>
    </row>
    <row r="251" spans="1:9" x14ac:dyDescent="0.2">
      <c r="A251" s="6">
        <v>23674</v>
      </c>
      <c r="E251" s="23">
        <f t="shared" si="15"/>
        <v>1964</v>
      </c>
      <c r="F251" s="23">
        <f t="shared" si="16"/>
        <v>10</v>
      </c>
      <c r="G251" s="23">
        <f t="shared" si="17"/>
        <v>24</v>
      </c>
      <c r="H251" s="23">
        <f t="shared" si="18"/>
        <v>6</v>
      </c>
      <c r="I251" t="str">
        <f t="shared" si="19"/>
        <v>Sábado</v>
      </c>
    </row>
    <row r="252" spans="1:9" x14ac:dyDescent="0.2">
      <c r="A252" s="6">
        <v>38419</v>
      </c>
      <c r="E252" s="23">
        <f t="shared" si="15"/>
        <v>2005</v>
      </c>
      <c r="F252" s="23">
        <f t="shared" si="16"/>
        <v>3</v>
      </c>
      <c r="G252" s="23">
        <f t="shared" si="17"/>
        <v>8</v>
      </c>
      <c r="H252" s="23">
        <f t="shared" si="18"/>
        <v>2</v>
      </c>
      <c r="I252" t="str">
        <f t="shared" si="19"/>
        <v>Martes</v>
      </c>
    </row>
    <row r="253" spans="1:9" x14ac:dyDescent="0.2">
      <c r="A253" s="6">
        <v>5549</v>
      </c>
      <c r="E253" s="23">
        <f t="shared" si="15"/>
        <v>1915</v>
      </c>
      <c r="F253" s="23">
        <f t="shared" si="16"/>
        <v>3</v>
      </c>
      <c r="G253" s="23">
        <f t="shared" si="17"/>
        <v>11</v>
      </c>
      <c r="H253" s="23">
        <f t="shared" si="18"/>
        <v>4</v>
      </c>
      <c r="I253" t="str">
        <f t="shared" si="19"/>
        <v>Jueves</v>
      </c>
    </row>
    <row r="254" spans="1:9" x14ac:dyDescent="0.2">
      <c r="A254" s="6">
        <v>32668</v>
      </c>
      <c r="E254" s="23">
        <f t="shared" si="15"/>
        <v>1989</v>
      </c>
      <c r="F254" s="23">
        <f t="shared" si="16"/>
        <v>6</v>
      </c>
      <c r="G254" s="23">
        <f t="shared" si="17"/>
        <v>9</v>
      </c>
      <c r="H254" s="23">
        <f t="shared" si="18"/>
        <v>5</v>
      </c>
      <c r="I254" t="str">
        <f t="shared" si="19"/>
        <v>Viernes</v>
      </c>
    </row>
    <row r="255" spans="1:9" x14ac:dyDescent="0.2">
      <c r="A255" s="6">
        <v>3751</v>
      </c>
      <c r="E255" s="23">
        <f t="shared" si="15"/>
        <v>1910</v>
      </c>
      <c r="F255" s="23">
        <f t="shared" si="16"/>
        <v>4</v>
      </c>
      <c r="G255" s="23">
        <f t="shared" si="17"/>
        <v>8</v>
      </c>
      <c r="H255" s="23">
        <f t="shared" si="18"/>
        <v>5</v>
      </c>
      <c r="I255" t="str">
        <f t="shared" si="19"/>
        <v>Viernes</v>
      </c>
    </row>
    <row r="256" spans="1:9" x14ac:dyDescent="0.2">
      <c r="A256" s="6">
        <v>9956</v>
      </c>
      <c r="E256" s="23">
        <f t="shared" si="15"/>
        <v>1927</v>
      </c>
      <c r="F256" s="23">
        <f t="shared" si="16"/>
        <v>4</v>
      </c>
      <c r="G256" s="23">
        <f t="shared" si="17"/>
        <v>4</v>
      </c>
      <c r="H256" s="23">
        <f t="shared" si="18"/>
        <v>1</v>
      </c>
      <c r="I256" t="str">
        <f t="shared" si="19"/>
        <v>Lunes</v>
      </c>
    </row>
    <row r="257" spans="1:9" x14ac:dyDescent="0.2">
      <c r="A257" s="6">
        <v>29733</v>
      </c>
      <c r="E257" s="23">
        <f t="shared" si="15"/>
        <v>1981</v>
      </c>
      <c r="F257" s="23">
        <f t="shared" si="16"/>
        <v>5</v>
      </c>
      <c r="G257" s="23">
        <f t="shared" si="17"/>
        <v>27</v>
      </c>
      <c r="H257" s="23">
        <f t="shared" si="18"/>
        <v>3</v>
      </c>
      <c r="I257" t="str">
        <f t="shared" si="19"/>
        <v>Miércoles</v>
      </c>
    </row>
    <row r="258" spans="1:9" x14ac:dyDescent="0.2">
      <c r="A258" s="6">
        <v>18716</v>
      </c>
      <c r="E258" s="23">
        <f t="shared" si="15"/>
        <v>1951</v>
      </c>
      <c r="F258" s="23">
        <f t="shared" si="16"/>
        <v>3</v>
      </c>
      <c r="G258" s="23">
        <f t="shared" si="17"/>
        <v>29</v>
      </c>
      <c r="H258" s="23">
        <f t="shared" si="18"/>
        <v>4</v>
      </c>
      <c r="I258" t="str">
        <f t="shared" si="19"/>
        <v>Jueves</v>
      </c>
    </row>
    <row r="259" spans="1:9" x14ac:dyDescent="0.2">
      <c r="A259" s="6">
        <v>25549</v>
      </c>
      <c r="E259" s="23">
        <f t="shared" si="15"/>
        <v>1969</v>
      </c>
      <c r="F259" s="23">
        <f t="shared" si="16"/>
        <v>12</v>
      </c>
      <c r="G259" s="23">
        <f t="shared" si="17"/>
        <v>12</v>
      </c>
      <c r="H259" s="23">
        <f t="shared" si="18"/>
        <v>5</v>
      </c>
      <c r="I259" t="str">
        <f t="shared" si="19"/>
        <v>Viernes</v>
      </c>
    </row>
    <row r="260" spans="1:9" x14ac:dyDescent="0.2">
      <c r="A260" s="6">
        <v>8829</v>
      </c>
      <c r="E260" s="23">
        <f t="shared" si="15"/>
        <v>1924</v>
      </c>
      <c r="F260" s="23">
        <f t="shared" si="16"/>
        <v>3</v>
      </c>
      <c r="G260" s="23">
        <f t="shared" si="17"/>
        <v>3</v>
      </c>
      <c r="H260" s="23">
        <f t="shared" si="18"/>
        <v>1</v>
      </c>
      <c r="I260" t="str">
        <f t="shared" si="19"/>
        <v>Lunes</v>
      </c>
    </row>
    <row r="261" spans="1:9" x14ac:dyDescent="0.2">
      <c r="A261" s="6">
        <v>1925</v>
      </c>
      <c r="E261" s="23">
        <f t="shared" si="15"/>
        <v>1905</v>
      </c>
      <c r="F261" s="23">
        <f t="shared" si="16"/>
        <v>4</v>
      </c>
      <c r="G261" s="23">
        <f t="shared" si="17"/>
        <v>8</v>
      </c>
      <c r="H261" s="23">
        <f t="shared" si="18"/>
        <v>6</v>
      </c>
      <c r="I261" t="str">
        <f t="shared" si="19"/>
        <v>Sábado</v>
      </c>
    </row>
    <row r="262" spans="1:9" x14ac:dyDescent="0.2">
      <c r="A262" s="6">
        <v>3156</v>
      </c>
      <c r="E262" s="23">
        <f t="shared" si="15"/>
        <v>1908</v>
      </c>
      <c r="F262" s="23">
        <f t="shared" si="16"/>
        <v>8</v>
      </c>
      <c r="G262" s="23">
        <f t="shared" si="17"/>
        <v>21</v>
      </c>
      <c r="H262" s="23">
        <f t="shared" si="18"/>
        <v>5</v>
      </c>
      <c r="I262" t="str">
        <f t="shared" si="19"/>
        <v>Viernes</v>
      </c>
    </row>
    <row r="263" spans="1:9" x14ac:dyDescent="0.2">
      <c r="A263" s="6">
        <v>6364</v>
      </c>
      <c r="E263" s="23">
        <f t="shared" si="15"/>
        <v>1917</v>
      </c>
      <c r="F263" s="23">
        <f t="shared" si="16"/>
        <v>6</v>
      </c>
      <c r="G263" s="23">
        <f t="shared" si="17"/>
        <v>3</v>
      </c>
      <c r="H263" s="23">
        <f t="shared" si="18"/>
        <v>7</v>
      </c>
      <c r="I263" t="str">
        <f t="shared" si="19"/>
        <v>Domingo</v>
      </c>
    </row>
    <row r="264" spans="1:9" x14ac:dyDescent="0.2">
      <c r="A264" s="6">
        <v>31130</v>
      </c>
      <c r="E264" s="23">
        <f t="shared" ref="E264:E327" si="20">YEAR(A264)</f>
        <v>1985</v>
      </c>
      <c r="F264" s="23">
        <f t="shared" ref="F264:F327" si="21">MONTH(A264)</f>
        <v>3</v>
      </c>
      <c r="G264" s="23">
        <f t="shared" ref="G264:G327" si="22">DAY(A264)</f>
        <v>24</v>
      </c>
      <c r="H264" s="23">
        <f t="shared" ref="H264:H327" si="23">WEEKDAY(A264,2)</f>
        <v>7</v>
      </c>
      <c r="I264" t="str">
        <f t="shared" ref="I264:I327" si="24">IF(H264=1,"Lunes",IF(H264=2,"Martes",IF(H264=3,"Miércoles",IF(H264=4,"Jueves",IF(H264=5,"Viernes",IF(H264=6,"Sábado","Domingo"))))))</f>
        <v>Domingo</v>
      </c>
    </row>
    <row r="265" spans="1:9" x14ac:dyDescent="0.2">
      <c r="A265" s="6">
        <v>22167</v>
      </c>
      <c r="E265" s="23">
        <f t="shared" si="20"/>
        <v>1960</v>
      </c>
      <c r="F265" s="23">
        <f t="shared" si="21"/>
        <v>9</v>
      </c>
      <c r="G265" s="23">
        <f t="shared" si="22"/>
        <v>8</v>
      </c>
      <c r="H265" s="23">
        <f t="shared" si="23"/>
        <v>4</v>
      </c>
      <c r="I265" t="str">
        <f t="shared" si="24"/>
        <v>Jueves</v>
      </c>
    </row>
    <row r="266" spans="1:9" x14ac:dyDescent="0.2">
      <c r="A266" s="6">
        <v>37585</v>
      </c>
      <c r="E266" s="23">
        <f t="shared" si="20"/>
        <v>2002</v>
      </c>
      <c r="F266" s="23">
        <f t="shared" si="21"/>
        <v>11</v>
      </c>
      <c r="G266" s="23">
        <f t="shared" si="22"/>
        <v>25</v>
      </c>
      <c r="H266" s="23">
        <f t="shared" si="23"/>
        <v>1</v>
      </c>
      <c r="I266" t="str">
        <f t="shared" si="24"/>
        <v>Lunes</v>
      </c>
    </row>
    <row r="267" spans="1:9" x14ac:dyDescent="0.2">
      <c r="A267" s="6">
        <v>13227</v>
      </c>
      <c r="E267" s="23">
        <f t="shared" si="20"/>
        <v>1936</v>
      </c>
      <c r="F267" s="23">
        <f t="shared" si="21"/>
        <v>3</v>
      </c>
      <c r="G267" s="23">
        <f t="shared" si="22"/>
        <v>18</v>
      </c>
      <c r="H267" s="23">
        <f t="shared" si="23"/>
        <v>3</v>
      </c>
      <c r="I267" t="str">
        <f t="shared" si="24"/>
        <v>Miércoles</v>
      </c>
    </row>
    <row r="268" spans="1:9" x14ac:dyDescent="0.2">
      <c r="A268" s="6">
        <v>36348</v>
      </c>
      <c r="E268" s="23">
        <f t="shared" si="20"/>
        <v>1999</v>
      </c>
      <c r="F268" s="23">
        <f t="shared" si="21"/>
        <v>7</v>
      </c>
      <c r="G268" s="23">
        <f t="shared" si="22"/>
        <v>7</v>
      </c>
      <c r="H268" s="23">
        <f t="shared" si="23"/>
        <v>3</v>
      </c>
      <c r="I268" t="str">
        <f t="shared" si="24"/>
        <v>Miércoles</v>
      </c>
    </row>
    <row r="269" spans="1:9" x14ac:dyDescent="0.2">
      <c r="A269" s="6">
        <v>27676</v>
      </c>
      <c r="E269" s="23">
        <f t="shared" si="20"/>
        <v>1975</v>
      </c>
      <c r="F269" s="23">
        <f t="shared" si="21"/>
        <v>10</v>
      </c>
      <c r="G269" s="23">
        <f t="shared" si="22"/>
        <v>9</v>
      </c>
      <c r="H269" s="23">
        <f t="shared" si="23"/>
        <v>4</v>
      </c>
      <c r="I269" t="str">
        <f t="shared" si="24"/>
        <v>Jueves</v>
      </c>
    </row>
    <row r="270" spans="1:9" x14ac:dyDescent="0.2">
      <c r="A270" s="6">
        <v>16874</v>
      </c>
      <c r="E270" s="23">
        <f t="shared" si="20"/>
        <v>1946</v>
      </c>
      <c r="F270" s="23">
        <f t="shared" si="21"/>
        <v>3</v>
      </c>
      <c r="G270" s="23">
        <f t="shared" si="22"/>
        <v>13</v>
      </c>
      <c r="H270" s="23">
        <f t="shared" si="23"/>
        <v>3</v>
      </c>
      <c r="I270" t="str">
        <f t="shared" si="24"/>
        <v>Miércoles</v>
      </c>
    </row>
    <row r="271" spans="1:9" x14ac:dyDescent="0.2">
      <c r="A271" s="6">
        <v>16633</v>
      </c>
      <c r="E271" s="23">
        <f t="shared" si="20"/>
        <v>1945</v>
      </c>
      <c r="F271" s="23">
        <f t="shared" si="21"/>
        <v>7</v>
      </c>
      <c r="G271" s="23">
        <f t="shared" si="22"/>
        <v>15</v>
      </c>
      <c r="H271" s="23">
        <f t="shared" si="23"/>
        <v>7</v>
      </c>
      <c r="I271" t="str">
        <f t="shared" si="24"/>
        <v>Domingo</v>
      </c>
    </row>
    <row r="272" spans="1:9" x14ac:dyDescent="0.2">
      <c r="A272" s="6">
        <v>8674</v>
      </c>
      <c r="E272" s="23">
        <f t="shared" si="20"/>
        <v>1923</v>
      </c>
      <c r="F272" s="23">
        <f t="shared" si="21"/>
        <v>9</v>
      </c>
      <c r="G272" s="23">
        <f t="shared" si="22"/>
        <v>30</v>
      </c>
      <c r="H272" s="23">
        <f t="shared" si="23"/>
        <v>7</v>
      </c>
      <c r="I272" t="str">
        <f t="shared" si="24"/>
        <v>Domingo</v>
      </c>
    </row>
    <row r="273" spans="1:9" x14ac:dyDescent="0.2">
      <c r="A273" s="6">
        <v>2649</v>
      </c>
      <c r="E273" s="23">
        <f t="shared" si="20"/>
        <v>1907</v>
      </c>
      <c r="F273" s="23">
        <f t="shared" si="21"/>
        <v>4</v>
      </c>
      <c r="G273" s="23">
        <f t="shared" si="22"/>
        <v>2</v>
      </c>
      <c r="H273" s="23">
        <f t="shared" si="23"/>
        <v>2</v>
      </c>
      <c r="I273" t="str">
        <f t="shared" si="24"/>
        <v>Martes</v>
      </c>
    </row>
    <row r="274" spans="1:9" x14ac:dyDescent="0.2">
      <c r="A274" s="6">
        <v>29977</v>
      </c>
      <c r="E274" s="23">
        <f t="shared" si="20"/>
        <v>1982</v>
      </c>
      <c r="F274" s="23">
        <f t="shared" si="21"/>
        <v>1</v>
      </c>
      <c r="G274" s="23">
        <f t="shared" si="22"/>
        <v>26</v>
      </c>
      <c r="H274" s="23">
        <f t="shared" si="23"/>
        <v>2</v>
      </c>
      <c r="I274" t="str">
        <f t="shared" si="24"/>
        <v>Martes</v>
      </c>
    </row>
    <row r="275" spans="1:9" x14ac:dyDescent="0.2">
      <c r="A275" s="6">
        <v>22121</v>
      </c>
      <c r="E275" s="23">
        <f t="shared" si="20"/>
        <v>1960</v>
      </c>
      <c r="F275" s="23">
        <f t="shared" si="21"/>
        <v>7</v>
      </c>
      <c r="G275" s="23">
        <f t="shared" si="22"/>
        <v>24</v>
      </c>
      <c r="H275" s="23">
        <f t="shared" si="23"/>
        <v>7</v>
      </c>
      <c r="I275" t="str">
        <f t="shared" si="24"/>
        <v>Domingo</v>
      </c>
    </row>
    <row r="276" spans="1:9" x14ac:dyDescent="0.2">
      <c r="A276" s="6">
        <v>19003</v>
      </c>
      <c r="E276" s="23">
        <f t="shared" si="20"/>
        <v>1952</v>
      </c>
      <c r="F276" s="23">
        <f t="shared" si="21"/>
        <v>1</v>
      </c>
      <c r="G276" s="23">
        <f t="shared" si="22"/>
        <v>10</v>
      </c>
      <c r="H276" s="23">
        <f t="shared" si="23"/>
        <v>4</v>
      </c>
      <c r="I276" t="str">
        <f t="shared" si="24"/>
        <v>Jueves</v>
      </c>
    </row>
    <row r="277" spans="1:9" x14ac:dyDescent="0.2">
      <c r="A277" s="6">
        <v>39486</v>
      </c>
      <c r="E277" s="23">
        <f t="shared" si="20"/>
        <v>2008</v>
      </c>
      <c r="F277" s="23">
        <f t="shared" si="21"/>
        <v>2</v>
      </c>
      <c r="G277" s="23">
        <f t="shared" si="22"/>
        <v>8</v>
      </c>
      <c r="H277" s="23">
        <f t="shared" si="23"/>
        <v>5</v>
      </c>
      <c r="I277" t="str">
        <f t="shared" si="24"/>
        <v>Viernes</v>
      </c>
    </row>
    <row r="278" spans="1:9" x14ac:dyDescent="0.2">
      <c r="A278" s="6">
        <v>3526</v>
      </c>
      <c r="E278" s="23">
        <f t="shared" si="20"/>
        <v>1909</v>
      </c>
      <c r="F278" s="23">
        <f t="shared" si="21"/>
        <v>8</v>
      </c>
      <c r="G278" s="23">
        <f t="shared" si="22"/>
        <v>26</v>
      </c>
      <c r="H278" s="23">
        <f t="shared" si="23"/>
        <v>4</v>
      </c>
      <c r="I278" t="str">
        <f t="shared" si="24"/>
        <v>Jueves</v>
      </c>
    </row>
    <row r="279" spans="1:9" x14ac:dyDescent="0.2">
      <c r="A279" s="6">
        <v>1146</v>
      </c>
      <c r="E279" s="23">
        <f t="shared" si="20"/>
        <v>1903</v>
      </c>
      <c r="F279" s="23">
        <f t="shared" si="21"/>
        <v>2</v>
      </c>
      <c r="G279" s="23">
        <f t="shared" si="22"/>
        <v>19</v>
      </c>
      <c r="H279" s="23">
        <f t="shared" si="23"/>
        <v>4</v>
      </c>
      <c r="I279" t="str">
        <f t="shared" si="24"/>
        <v>Jueves</v>
      </c>
    </row>
    <row r="280" spans="1:9" x14ac:dyDescent="0.2">
      <c r="A280" s="6">
        <v>28990</v>
      </c>
      <c r="E280" s="23">
        <f t="shared" si="20"/>
        <v>1979</v>
      </c>
      <c r="F280" s="23">
        <f t="shared" si="21"/>
        <v>5</v>
      </c>
      <c r="G280" s="23">
        <f t="shared" si="22"/>
        <v>15</v>
      </c>
      <c r="H280" s="23">
        <f t="shared" si="23"/>
        <v>2</v>
      </c>
      <c r="I280" t="str">
        <f t="shared" si="24"/>
        <v>Martes</v>
      </c>
    </row>
    <row r="281" spans="1:9" x14ac:dyDescent="0.2">
      <c r="A281" s="6">
        <v>1421</v>
      </c>
      <c r="E281" s="23">
        <f t="shared" si="20"/>
        <v>1903</v>
      </c>
      <c r="F281" s="23">
        <f t="shared" si="21"/>
        <v>11</v>
      </c>
      <c r="G281" s="23">
        <f t="shared" si="22"/>
        <v>21</v>
      </c>
      <c r="H281" s="23">
        <f t="shared" si="23"/>
        <v>6</v>
      </c>
      <c r="I281" t="str">
        <f t="shared" si="24"/>
        <v>Sábado</v>
      </c>
    </row>
    <row r="282" spans="1:9" x14ac:dyDescent="0.2">
      <c r="A282" s="6">
        <v>9368</v>
      </c>
      <c r="E282" s="23">
        <f t="shared" si="20"/>
        <v>1925</v>
      </c>
      <c r="F282" s="23">
        <f t="shared" si="21"/>
        <v>8</v>
      </c>
      <c r="G282" s="23">
        <f t="shared" si="22"/>
        <v>24</v>
      </c>
      <c r="H282" s="23">
        <f t="shared" si="23"/>
        <v>1</v>
      </c>
      <c r="I282" t="str">
        <f t="shared" si="24"/>
        <v>Lunes</v>
      </c>
    </row>
    <row r="283" spans="1:9" x14ac:dyDescent="0.2">
      <c r="A283" s="6">
        <v>16171</v>
      </c>
      <c r="E283" s="23">
        <f t="shared" si="20"/>
        <v>1944</v>
      </c>
      <c r="F283" s="23">
        <f t="shared" si="21"/>
        <v>4</v>
      </c>
      <c r="G283" s="23">
        <f t="shared" si="22"/>
        <v>9</v>
      </c>
      <c r="H283" s="23">
        <f t="shared" si="23"/>
        <v>7</v>
      </c>
      <c r="I283" t="str">
        <f t="shared" si="24"/>
        <v>Domingo</v>
      </c>
    </row>
    <row r="284" spans="1:9" x14ac:dyDescent="0.2">
      <c r="A284" s="6">
        <v>26221</v>
      </c>
      <c r="E284" s="23">
        <f t="shared" si="20"/>
        <v>1971</v>
      </c>
      <c r="F284" s="23">
        <f t="shared" si="21"/>
        <v>10</v>
      </c>
      <c r="G284" s="23">
        <f t="shared" si="22"/>
        <v>15</v>
      </c>
      <c r="H284" s="23">
        <f t="shared" si="23"/>
        <v>5</v>
      </c>
      <c r="I284" t="str">
        <f t="shared" si="24"/>
        <v>Viernes</v>
      </c>
    </row>
    <row r="285" spans="1:9" x14ac:dyDescent="0.2">
      <c r="A285" s="6">
        <v>13010</v>
      </c>
      <c r="E285" s="23">
        <f t="shared" si="20"/>
        <v>1935</v>
      </c>
      <c r="F285" s="23">
        <f t="shared" si="21"/>
        <v>8</v>
      </c>
      <c r="G285" s="23">
        <f t="shared" si="22"/>
        <v>14</v>
      </c>
      <c r="H285" s="23">
        <f t="shared" si="23"/>
        <v>3</v>
      </c>
      <c r="I285" t="str">
        <f t="shared" si="24"/>
        <v>Miércoles</v>
      </c>
    </row>
    <row r="286" spans="1:9" x14ac:dyDescent="0.2">
      <c r="A286" s="6">
        <v>21841</v>
      </c>
      <c r="E286" s="23">
        <f t="shared" si="20"/>
        <v>1959</v>
      </c>
      <c r="F286" s="23">
        <f t="shared" si="21"/>
        <v>10</v>
      </c>
      <c r="G286" s="23">
        <f t="shared" si="22"/>
        <v>18</v>
      </c>
      <c r="H286" s="23">
        <f t="shared" si="23"/>
        <v>7</v>
      </c>
      <c r="I286" t="str">
        <f t="shared" si="24"/>
        <v>Domingo</v>
      </c>
    </row>
    <row r="287" spans="1:9" x14ac:dyDescent="0.2">
      <c r="A287" s="6">
        <v>40792</v>
      </c>
      <c r="E287" s="23">
        <f t="shared" si="20"/>
        <v>2011</v>
      </c>
      <c r="F287" s="23">
        <f t="shared" si="21"/>
        <v>9</v>
      </c>
      <c r="G287" s="23">
        <f t="shared" si="22"/>
        <v>6</v>
      </c>
      <c r="H287" s="23">
        <f t="shared" si="23"/>
        <v>2</v>
      </c>
      <c r="I287" t="str">
        <f t="shared" si="24"/>
        <v>Martes</v>
      </c>
    </row>
    <row r="288" spans="1:9" x14ac:dyDescent="0.2">
      <c r="A288" s="6">
        <v>263</v>
      </c>
      <c r="E288" s="23">
        <f t="shared" si="20"/>
        <v>1900</v>
      </c>
      <c r="F288" s="23">
        <f t="shared" si="21"/>
        <v>9</v>
      </c>
      <c r="G288" s="23">
        <f t="shared" si="22"/>
        <v>19</v>
      </c>
      <c r="H288" s="23">
        <f t="shared" si="23"/>
        <v>3</v>
      </c>
      <c r="I288" t="str">
        <f t="shared" si="24"/>
        <v>Miércoles</v>
      </c>
    </row>
    <row r="289" spans="1:9" x14ac:dyDescent="0.2">
      <c r="A289" s="6">
        <v>32913</v>
      </c>
      <c r="E289" s="23">
        <f t="shared" si="20"/>
        <v>1990</v>
      </c>
      <c r="F289" s="23">
        <f t="shared" si="21"/>
        <v>2</v>
      </c>
      <c r="G289" s="23">
        <f t="shared" si="22"/>
        <v>9</v>
      </c>
      <c r="H289" s="23">
        <f t="shared" si="23"/>
        <v>5</v>
      </c>
      <c r="I289" t="str">
        <f t="shared" si="24"/>
        <v>Viernes</v>
      </c>
    </row>
    <row r="290" spans="1:9" x14ac:dyDescent="0.2">
      <c r="A290" s="6">
        <v>15455</v>
      </c>
      <c r="E290" s="23">
        <f t="shared" si="20"/>
        <v>1942</v>
      </c>
      <c r="F290" s="23">
        <f t="shared" si="21"/>
        <v>4</v>
      </c>
      <c r="G290" s="23">
        <f t="shared" si="22"/>
        <v>24</v>
      </c>
      <c r="H290" s="23">
        <f t="shared" si="23"/>
        <v>5</v>
      </c>
      <c r="I290" t="str">
        <f t="shared" si="24"/>
        <v>Viernes</v>
      </c>
    </row>
    <row r="291" spans="1:9" x14ac:dyDescent="0.2">
      <c r="A291" s="6">
        <v>35266</v>
      </c>
      <c r="E291" s="23">
        <f t="shared" si="20"/>
        <v>1996</v>
      </c>
      <c r="F291" s="23">
        <f t="shared" si="21"/>
        <v>7</v>
      </c>
      <c r="G291" s="23">
        <f t="shared" si="22"/>
        <v>20</v>
      </c>
      <c r="H291" s="23">
        <f t="shared" si="23"/>
        <v>6</v>
      </c>
      <c r="I291" t="str">
        <f t="shared" si="24"/>
        <v>Sábado</v>
      </c>
    </row>
    <row r="292" spans="1:9" x14ac:dyDescent="0.2">
      <c r="A292" s="6">
        <v>3803</v>
      </c>
      <c r="E292" s="23">
        <f t="shared" si="20"/>
        <v>1910</v>
      </c>
      <c r="F292" s="23">
        <f t="shared" si="21"/>
        <v>5</v>
      </c>
      <c r="G292" s="23">
        <f t="shared" si="22"/>
        <v>30</v>
      </c>
      <c r="H292" s="23">
        <f t="shared" si="23"/>
        <v>1</v>
      </c>
      <c r="I292" t="str">
        <f t="shared" si="24"/>
        <v>Lunes</v>
      </c>
    </row>
    <row r="293" spans="1:9" x14ac:dyDescent="0.2">
      <c r="A293" s="6">
        <v>3172</v>
      </c>
      <c r="E293" s="23">
        <f t="shared" si="20"/>
        <v>1908</v>
      </c>
      <c r="F293" s="23">
        <f t="shared" si="21"/>
        <v>9</v>
      </c>
      <c r="G293" s="23">
        <f t="shared" si="22"/>
        <v>6</v>
      </c>
      <c r="H293" s="23">
        <f t="shared" si="23"/>
        <v>7</v>
      </c>
      <c r="I293" t="str">
        <f t="shared" si="24"/>
        <v>Domingo</v>
      </c>
    </row>
    <row r="294" spans="1:9" x14ac:dyDescent="0.2">
      <c r="A294" s="6">
        <v>3445</v>
      </c>
      <c r="E294" s="23">
        <f t="shared" si="20"/>
        <v>1909</v>
      </c>
      <c r="F294" s="23">
        <f t="shared" si="21"/>
        <v>6</v>
      </c>
      <c r="G294" s="23">
        <f t="shared" si="22"/>
        <v>6</v>
      </c>
      <c r="H294" s="23">
        <f t="shared" si="23"/>
        <v>7</v>
      </c>
      <c r="I294" t="str">
        <f t="shared" si="24"/>
        <v>Domingo</v>
      </c>
    </row>
    <row r="295" spans="1:9" x14ac:dyDescent="0.2">
      <c r="A295" s="6">
        <v>11545</v>
      </c>
      <c r="E295" s="23">
        <f t="shared" si="20"/>
        <v>1931</v>
      </c>
      <c r="F295" s="23">
        <f t="shared" si="21"/>
        <v>8</v>
      </c>
      <c r="G295" s="23">
        <f t="shared" si="22"/>
        <v>10</v>
      </c>
      <c r="H295" s="23">
        <f t="shared" si="23"/>
        <v>1</v>
      </c>
      <c r="I295" t="str">
        <f t="shared" si="24"/>
        <v>Lunes</v>
      </c>
    </row>
    <row r="296" spans="1:9" x14ac:dyDescent="0.2">
      <c r="A296" s="6">
        <v>38417</v>
      </c>
      <c r="E296" s="23">
        <f t="shared" si="20"/>
        <v>2005</v>
      </c>
      <c r="F296" s="23">
        <f t="shared" si="21"/>
        <v>3</v>
      </c>
      <c r="G296" s="23">
        <f t="shared" si="22"/>
        <v>6</v>
      </c>
      <c r="H296" s="23">
        <f t="shared" si="23"/>
        <v>7</v>
      </c>
      <c r="I296" t="str">
        <f t="shared" si="24"/>
        <v>Domingo</v>
      </c>
    </row>
    <row r="297" spans="1:9" x14ac:dyDescent="0.2">
      <c r="A297" s="6">
        <v>25664</v>
      </c>
      <c r="E297" s="23">
        <f t="shared" si="20"/>
        <v>1970</v>
      </c>
      <c r="F297" s="23">
        <f t="shared" si="21"/>
        <v>4</v>
      </c>
      <c r="G297" s="23">
        <f t="shared" si="22"/>
        <v>6</v>
      </c>
      <c r="H297" s="23">
        <f t="shared" si="23"/>
        <v>1</v>
      </c>
      <c r="I297" t="str">
        <f t="shared" si="24"/>
        <v>Lunes</v>
      </c>
    </row>
    <row r="298" spans="1:9" x14ac:dyDescent="0.2">
      <c r="A298" s="6">
        <v>23677</v>
      </c>
      <c r="E298" s="23">
        <f t="shared" si="20"/>
        <v>1964</v>
      </c>
      <c r="F298" s="23">
        <f t="shared" si="21"/>
        <v>10</v>
      </c>
      <c r="G298" s="23">
        <f t="shared" si="22"/>
        <v>27</v>
      </c>
      <c r="H298" s="23">
        <f t="shared" si="23"/>
        <v>2</v>
      </c>
      <c r="I298" t="str">
        <f t="shared" si="24"/>
        <v>Martes</v>
      </c>
    </row>
    <row r="299" spans="1:9" x14ac:dyDescent="0.2">
      <c r="A299" s="6">
        <v>25201</v>
      </c>
      <c r="E299" s="23">
        <f t="shared" si="20"/>
        <v>1968</v>
      </c>
      <c r="F299" s="23">
        <f t="shared" si="21"/>
        <v>12</v>
      </c>
      <c r="G299" s="23">
        <f t="shared" si="22"/>
        <v>29</v>
      </c>
      <c r="H299" s="23">
        <f t="shared" si="23"/>
        <v>7</v>
      </c>
      <c r="I299" t="str">
        <f t="shared" si="24"/>
        <v>Domingo</v>
      </c>
    </row>
    <row r="300" spans="1:9" x14ac:dyDescent="0.2">
      <c r="A300" s="6">
        <v>37207</v>
      </c>
      <c r="E300" s="23">
        <f t="shared" si="20"/>
        <v>2001</v>
      </c>
      <c r="F300" s="23">
        <f t="shared" si="21"/>
        <v>11</v>
      </c>
      <c r="G300" s="23">
        <f t="shared" si="22"/>
        <v>12</v>
      </c>
      <c r="H300" s="23">
        <f t="shared" si="23"/>
        <v>1</v>
      </c>
      <c r="I300" t="str">
        <f t="shared" si="24"/>
        <v>Lunes</v>
      </c>
    </row>
    <row r="301" spans="1:9" x14ac:dyDescent="0.2">
      <c r="A301" s="6">
        <v>20505</v>
      </c>
      <c r="E301" s="23">
        <f t="shared" si="20"/>
        <v>1956</v>
      </c>
      <c r="F301" s="23">
        <f t="shared" si="21"/>
        <v>2</v>
      </c>
      <c r="G301" s="23">
        <f t="shared" si="22"/>
        <v>20</v>
      </c>
      <c r="H301" s="23">
        <f t="shared" si="23"/>
        <v>1</v>
      </c>
      <c r="I301" t="str">
        <f t="shared" si="24"/>
        <v>Lunes</v>
      </c>
    </row>
    <row r="302" spans="1:9" x14ac:dyDescent="0.2">
      <c r="A302" s="6">
        <v>37013</v>
      </c>
      <c r="E302" s="23">
        <f t="shared" si="20"/>
        <v>2001</v>
      </c>
      <c r="F302" s="23">
        <f t="shared" si="21"/>
        <v>5</v>
      </c>
      <c r="G302" s="23">
        <f t="shared" si="22"/>
        <v>2</v>
      </c>
      <c r="H302" s="23">
        <f t="shared" si="23"/>
        <v>3</v>
      </c>
      <c r="I302" t="str">
        <f t="shared" si="24"/>
        <v>Miércoles</v>
      </c>
    </row>
    <row r="303" spans="1:9" x14ac:dyDescent="0.2">
      <c r="A303" s="6">
        <v>35268</v>
      </c>
      <c r="E303" s="23">
        <f t="shared" si="20"/>
        <v>1996</v>
      </c>
      <c r="F303" s="23">
        <f t="shared" si="21"/>
        <v>7</v>
      </c>
      <c r="G303" s="23">
        <f t="shared" si="22"/>
        <v>22</v>
      </c>
      <c r="H303" s="23">
        <f t="shared" si="23"/>
        <v>1</v>
      </c>
      <c r="I303" t="str">
        <f t="shared" si="24"/>
        <v>Lunes</v>
      </c>
    </row>
    <row r="304" spans="1:9" x14ac:dyDescent="0.2">
      <c r="A304" s="6">
        <v>18174</v>
      </c>
      <c r="E304" s="23">
        <f t="shared" si="20"/>
        <v>1949</v>
      </c>
      <c r="F304" s="23">
        <f t="shared" si="21"/>
        <v>10</v>
      </c>
      <c r="G304" s="23">
        <f t="shared" si="22"/>
        <v>3</v>
      </c>
      <c r="H304" s="23">
        <f t="shared" si="23"/>
        <v>1</v>
      </c>
      <c r="I304" t="str">
        <f t="shared" si="24"/>
        <v>Lunes</v>
      </c>
    </row>
    <row r="305" spans="1:9" x14ac:dyDescent="0.2">
      <c r="A305" s="6">
        <v>24109</v>
      </c>
      <c r="E305" s="23">
        <f t="shared" si="20"/>
        <v>1966</v>
      </c>
      <c r="F305" s="23">
        <f t="shared" si="21"/>
        <v>1</v>
      </c>
      <c r="G305" s="23">
        <f t="shared" si="22"/>
        <v>2</v>
      </c>
      <c r="H305" s="23">
        <f t="shared" si="23"/>
        <v>7</v>
      </c>
      <c r="I305" t="str">
        <f t="shared" si="24"/>
        <v>Domingo</v>
      </c>
    </row>
    <row r="306" spans="1:9" x14ac:dyDescent="0.2">
      <c r="A306" s="6">
        <v>29136</v>
      </c>
      <c r="E306" s="23">
        <f t="shared" si="20"/>
        <v>1979</v>
      </c>
      <c r="F306" s="23">
        <f t="shared" si="21"/>
        <v>10</v>
      </c>
      <c r="G306" s="23">
        <f t="shared" si="22"/>
        <v>8</v>
      </c>
      <c r="H306" s="23">
        <f t="shared" si="23"/>
        <v>1</v>
      </c>
      <c r="I306" t="str">
        <f t="shared" si="24"/>
        <v>Lunes</v>
      </c>
    </row>
    <row r="307" spans="1:9" x14ac:dyDescent="0.2">
      <c r="A307" s="6">
        <v>37393</v>
      </c>
      <c r="E307" s="23">
        <f t="shared" si="20"/>
        <v>2002</v>
      </c>
      <c r="F307" s="23">
        <f t="shared" si="21"/>
        <v>5</v>
      </c>
      <c r="G307" s="23">
        <f t="shared" si="22"/>
        <v>17</v>
      </c>
      <c r="H307" s="23">
        <f t="shared" si="23"/>
        <v>5</v>
      </c>
      <c r="I307" t="str">
        <f t="shared" si="24"/>
        <v>Viernes</v>
      </c>
    </row>
    <row r="308" spans="1:9" x14ac:dyDescent="0.2">
      <c r="A308" s="6">
        <v>11340</v>
      </c>
      <c r="E308" s="23">
        <f t="shared" si="20"/>
        <v>1931</v>
      </c>
      <c r="F308" s="23">
        <f t="shared" si="21"/>
        <v>1</v>
      </c>
      <c r="G308" s="23">
        <f t="shared" si="22"/>
        <v>17</v>
      </c>
      <c r="H308" s="23">
        <f t="shared" si="23"/>
        <v>6</v>
      </c>
      <c r="I308" t="str">
        <f t="shared" si="24"/>
        <v>Sábado</v>
      </c>
    </row>
    <row r="309" spans="1:9" x14ac:dyDescent="0.2">
      <c r="A309" s="6">
        <v>26584</v>
      </c>
      <c r="E309" s="23">
        <f t="shared" si="20"/>
        <v>1972</v>
      </c>
      <c r="F309" s="23">
        <f t="shared" si="21"/>
        <v>10</v>
      </c>
      <c r="G309" s="23">
        <f t="shared" si="22"/>
        <v>12</v>
      </c>
      <c r="H309" s="23">
        <f t="shared" si="23"/>
        <v>4</v>
      </c>
      <c r="I309" t="str">
        <f t="shared" si="24"/>
        <v>Jueves</v>
      </c>
    </row>
    <row r="310" spans="1:9" x14ac:dyDescent="0.2">
      <c r="A310" s="6">
        <v>11597</v>
      </c>
      <c r="E310" s="23">
        <f t="shared" si="20"/>
        <v>1931</v>
      </c>
      <c r="F310" s="23">
        <f t="shared" si="21"/>
        <v>10</v>
      </c>
      <c r="G310" s="23">
        <f t="shared" si="22"/>
        <v>1</v>
      </c>
      <c r="H310" s="23">
        <f t="shared" si="23"/>
        <v>4</v>
      </c>
      <c r="I310" t="str">
        <f t="shared" si="24"/>
        <v>Jueves</v>
      </c>
    </row>
    <row r="311" spans="1:9" x14ac:dyDescent="0.2">
      <c r="A311" s="6">
        <v>28053</v>
      </c>
      <c r="E311" s="23">
        <f t="shared" si="20"/>
        <v>1976</v>
      </c>
      <c r="F311" s="23">
        <f t="shared" si="21"/>
        <v>10</v>
      </c>
      <c r="G311" s="23">
        <f t="shared" si="22"/>
        <v>20</v>
      </c>
      <c r="H311" s="23">
        <f t="shared" si="23"/>
        <v>3</v>
      </c>
      <c r="I311" t="str">
        <f t="shared" si="24"/>
        <v>Miércoles</v>
      </c>
    </row>
    <row r="312" spans="1:9" x14ac:dyDescent="0.2">
      <c r="A312" s="6">
        <v>2546</v>
      </c>
      <c r="E312" s="23">
        <f t="shared" si="20"/>
        <v>1906</v>
      </c>
      <c r="F312" s="23">
        <f t="shared" si="21"/>
        <v>12</v>
      </c>
      <c r="G312" s="23">
        <f t="shared" si="22"/>
        <v>20</v>
      </c>
      <c r="H312" s="23">
        <f t="shared" si="23"/>
        <v>4</v>
      </c>
      <c r="I312" t="str">
        <f t="shared" si="24"/>
        <v>Jueves</v>
      </c>
    </row>
    <row r="313" spans="1:9" x14ac:dyDescent="0.2">
      <c r="A313" s="6">
        <v>20345</v>
      </c>
      <c r="E313" s="23">
        <f t="shared" si="20"/>
        <v>1955</v>
      </c>
      <c r="F313" s="23">
        <f t="shared" si="21"/>
        <v>9</v>
      </c>
      <c r="G313" s="23">
        <f t="shared" si="22"/>
        <v>13</v>
      </c>
      <c r="H313" s="23">
        <f t="shared" si="23"/>
        <v>2</v>
      </c>
      <c r="I313" t="str">
        <f t="shared" si="24"/>
        <v>Martes</v>
      </c>
    </row>
    <row r="314" spans="1:9" x14ac:dyDescent="0.2">
      <c r="A314" s="6">
        <v>18604</v>
      </c>
      <c r="E314" s="23">
        <f t="shared" si="20"/>
        <v>1950</v>
      </c>
      <c r="F314" s="23">
        <f t="shared" si="21"/>
        <v>12</v>
      </c>
      <c r="G314" s="23">
        <f t="shared" si="22"/>
        <v>7</v>
      </c>
      <c r="H314" s="23">
        <f t="shared" si="23"/>
        <v>4</v>
      </c>
      <c r="I314" t="str">
        <f t="shared" si="24"/>
        <v>Jueves</v>
      </c>
    </row>
    <row r="315" spans="1:9" x14ac:dyDescent="0.2">
      <c r="A315" s="6">
        <v>4605</v>
      </c>
      <c r="E315" s="23">
        <f t="shared" si="20"/>
        <v>1912</v>
      </c>
      <c r="F315" s="23">
        <f t="shared" si="21"/>
        <v>8</v>
      </c>
      <c r="G315" s="23">
        <f t="shared" si="22"/>
        <v>9</v>
      </c>
      <c r="H315" s="23">
        <f t="shared" si="23"/>
        <v>5</v>
      </c>
      <c r="I315" t="str">
        <f t="shared" si="24"/>
        <v>Viernes</v>
      </c>
    </row>
    <row r="316" spans="1:9" x14ac:dyDescent="0.2">
      <c r="A316" s="6">
        <v>3354</v>
      </c>
      <c r="E316" s="23">
        <f t="shared" si="20"/>
        <v>1909</v>
      </c>
      <c r="F316" s="23">
        <f t="shared" si="21"/>
        <v>3</v>
      </c>
      <c r="G316" s="23">
        <f t="shared" si="22"/>
        <v>7</v>
      </c>
      <c r="H316" s="23">
        <f t="shared" si="23"/>
        <v>7</v>
      </c>
      <c r="I316" t="str">
        <f t="shared" si="24"/>
        <v>Domingo</v>
      </c>
    </row>
    <row r="317" spans="1:9" x14ac:dyDescent="0.2">
      <c r="A317" s="6">
        <v>34488</v>
      </c>
      <c r="E317" s="23">
        <f t="shared" si="20"/>
        <v>1994</v>
      </c>
      <c r="F317" s="23">
        <f t="shared" si="21"/>
        <v>6</v>
      </c>
      <c r="G317" s="23">
        <f t="shared" si="22"/>
        <v>3</v>
      </c>
      <c r="H317" s="23">
        <f t="shared" si="23"/>
        <v>5</v>
      </c>
      <c r="I317" t="str">
        <f t="shared" si="24"/>
        <v>Viernes</v>
      </c>
    </row>
    <row r="318" spans="1:9" x14ac:dyDescent="0.2">
      <c r="A318" s="6">
        <v>1514</v>
      </c>
      <c r="E318" s="23">
        <f t="shared" si="20"/>
        <v>1904</v>
      </c>
      <c r="F318" s="23">
        <f t="shared" si="21"/>
        <v>2</v>
      </c>
      <c r="G318" s="23">
        <f t="shared" si="22"/>
        <v>22</v>
      </c>
      <c r="H318" s="23">
        <f t="shared" si="23"/>
        <v>1</v>
      </c>
      <c r="I318" t="str">
        <f t="shared" si="24"/>
        <v>Lunes</v>
      </c>
    </row>
    <row r="319" spans="1:9" x14ac:dyDescent="0.2">
      <c r="A319" s="6">
        <v>1403</v>
      </c>
      <c r="E319" s="23">
        <f t="shared" si="20"/>
        <v>1903</v>
      </c>
      <c r="F319" s="23">
        <f t="shared" si="21"/>
        <v>11</v>
      </c>
      <c r="G319" s="23">
        <f t="shared" si="22"/>
        <v>3</v>
      </c>
      <c r="H319" s="23">
        <f t="shared" si="23"/>
        <v>2</v>
      </c>
      <c r="I319" t="str">
        <f t="shared" si="24"/>
        <v>Martes</v>
      </c>
    </row>
    <row r="320" spans="1:9" x14ac:dyDescent="0.2">
      <c r="A320" s="6">
        <v>35862</v>
      </c>
      <c r="E320" s="23">
        <f t="shared" si="20"/>
        <v>1998</v>
      </c>
      <c r="F320" s="23">
        <f t="shared" si="21"/>
        <v>3</v>
      </c>
      <c r="G320" s="23">
        <f t="shared" si="22"/>
        <v>8</v>
      </c>
      <c r="H320" s="23">
        <f t="shared" si="23"/>
        <v>7</v>
      </c>
      <c r="I320" t="str">
        <f t="shared" si="24"/>
        <v>Domingo</v>
      </c>
    </row>
    <row r="321" spans="1:9" x14ac:dyDescent="0.2">
      <c r="A321" s="6">
        <v>17051</v>
      </c>
      <c r="E321" s="23">
        <f t="shared" si="20"/>
        <v>1946</v>
      </c>
      <c r="F321" s="23">
        <f t="shared" si="21"/>
        <v>9</v>
      </c>
      <c r="G321" s="23">
        <f t="shared" si="22"/>
        <v>6</v>
      </c>
      <c r="H321" s="23">
        <f t="shared" si="23"/>
        <v>5</v>
      </c>
      <c r="I321" t="str">
        <f t="shared" si="24"/>
        <v>Viernes</v>
      </c>
    </row>
    <row r="322" spans="1:9" x14ac:dyDescent="0.2">
      <c r="A322" s="6">
        <v>26907</v>
      </c>
      <c r="E322" s="23">
        <f t="shared" si="20"/>
        <v>1973</v>
      </c>
      <c r="F322" s="23">
        <f t="shared" si="21"/>
        <v>8</v>
      </c>
      <c r="G322" s="23">
        <f t="shared" si="22"/>
        <v>31</v>
      </c>
      <c r="H322" s="23">
        <f t="shared" si="23"/>
        <v>5</v>
      </c>
      <c r="I322" t="str">
        <f t="shared" si="24"/>
        <v>Viernes</v>
      </c>
    </row>
    <row r="323" spans="1:9" x14ac:dyDescent="0.2">
      <c r="A323" s="6">
        <v>25268</v>
      </c>
      <c r="E323" s="23">
        <f t="shared" si="20"/>
        <v>1969</v>
      </c>
      <c r="F323" s="23">
        <f t="shared" si="21"/>
        <v>3</v>
      </c>
      <c r="G323" s="23">
        <f t="shared" si="22"/>
        <v>6</v>
      </c>
      <c r="H323" s="23">
        <f t="shared" si="23"/>
        <v>4</v>
      </c>
      <c r="I323" t="str">
        <f t="shared" si="24"/>
        <v>Jueves</v>
      </c>
    </row>
    <row r="324" spans="1:9" x14ac:dyDescent="0.2">
      <c r="A324" s="6">
        <v>12371</v>
      </c>
      <c r="E324" s="23">
        <f t="shared" si="20"/>
        <v>1933</v>
      </c>
      <c r="F324" s="23">
        <f t="shared" si="21"/>
        <v>11</v>
      </c>
      <c r="G324" s="23">
        <f t="shared" si="22"/>
        <v>13</v>
      </c>
      <c r="H324" s="23">
        <f t="shared" si="23"/>
        <v>1</v>
      </c>
      <c r="I324" t="str">
        <f t="shared" si="24"/>
        <v>Lunes</v>
      </c>
    </row>
    <row r="325" spans="1:9" x14ac:dyDescent="0.2">
      <c r="A325" s="6">
        <v>26875</v>
      </c>
      <c r="E325" s="23">
        <f t="shared" si="20"/>
        <v>1973</v>
      </c>
      <c r="F325" s="23">
        <f t="shared" si="21"/>
        <v>7</v>
      </c>
      <c r="G325" s="23">
        <f t="shared" si="22"/>
        <v>30</v>
      </c>
      <c r="H325" s="23">
        <f t="shared" si="23"/>
        <v>1</v>
      </c>
      <c r="I325" t="str">
        <f t="shared" si="24"/>
        <v>Lunes</v>
      </c>
    </row>
    <row r="326" spans="1:9" x14ac:dyDescent="0.2">
      <c r="A326" s="6">
        <v>34771</v>
      </c>
      <c r="E326" s="23">
        <f t="shared" si="20"/>
        <v>1995</v>
      </c>
      <c r="F326" s="23">
        <f t="shared" si="21"/>
        <v>3</v>
      </c>
      <c r="G326" s="23">
        <f t="shared" si="22"/>
        <v>13</v>
      </c>
      <c r="H326" s="23">
        <f t="shared" si="23"/>
        <v>1</v>
      </c>
      <c r="I326" t="str">
        <f t="shared" si="24"/>
        <v>Lunes</v>
      </c>
    </row>
    <row r="327" spans="1:9" x14ac:dyDescent="0.2">
      <c r="A327" s="6">
        <v>15331</v>
      </c>
      <c r="E327" s="23">
        <f t="shared" si="20"/>
        <v>1941</v>
      </c>
      <c r="F327" s="23">
        <f t="shared" si="21"/>
        <v>12</v>
      </c>
      <c r="G327" s="23">
        <f t="shared" si="22"/>
        <v>21</v>
      </c>
      <c r="H327" s="23">
        <f t="shared" si="23"/>
        <v>7</v>
      </c>
      <c r="I327" t="str">
        <f t="shared" si="24"/>
        <v>Domingo</v>
      </c>
    </row>
    <row r="328" spans="1:9" x14ac:dyDescent="0.2">
      <c r="A328" s="6">
        <v>17445</v>
      </c>
      <c r="E328" s="23">
        <f t="shared" ref="E328:E391" si="25">YEAR(A328)</f>
        <v>1947</v>
      </c>
      <c r="F328" s="23">
        <f t="shared" ref="F328:F391" si="26">MONTH(A328)</f>
        <v>10</v>
      </c>
      <c r="G328" s="23">
        <f t="shared" ref="G328:G391" si="27">DAY(A328)</f>
        <v>5</v>
      </c>
      <c r="H328" s="23">
        <f t="shared" ref="H328:H391" si="28">WEEKDAY(A328,2)</f>
        <v>7</v>
      </c>
      <c r="I328" t="str">
        <f t="shared" ref="I328:I391" si="29">IF(H328=1,"Lunes",IF(H328=2,"Martes",IF(H328=3,"Miércoles",IF(H328=4,"Jueves",IF(H328=5,"Viernes",IF(H328=6,"Sábado","Domingo"))))))</f>
        <v>Domingo</v>
      </c>
    </row>
    <row r="329" spans="1:9" x14ac:dyDescent="0.2">
      <c r="A329" s="6">
        <v>25439</v>
      </c>
      <c r="E329" s="23">
        <f t="shared" si="25"/>
        <v>1969</v>
      </c>
      <c r="F329" s="23">
        <f t="shared" si="26"/>
        <v>8</v>
      </c>
      <c r="G329" s="23">
        <f t="shared" si="27"/>
        <v>24</v>
      </c>
      <c r="H329" s="23">
        <f t="shared" si="28"/>
        <v>7</v>
      </c>
      <c r="I329" t="str">
        <f t="shared" si="29"/>
        <v>Domingo</v>
      </c>
    </row>
    <row r="330" spans="1:9" x14ac:dyDescent="0.2">
      <c r="A330" s="6">
        <v>8803</v>
      </c>
      <c r="E330" s="23">
        <f t="shared" si="25"/>
        <v>1924</v>
      </c>
      <c r="F330" s="23">
        <f t="shared" si="26"/>
        <v>2</v>
      </c>
      <c r="G330" s="23">
        <f t="shared" si="27"/>
        <v>6</v>
      </c>
      <c r="H330" s="23">
        <f t="shared" si="28"/>
        <v>3</v>
      </c>
      <c r="I330" t="str">
        <f t="shared" si="29"/>
        <v>Miércoles</v>
      </c>
    </row>
    <row r="331" spans="1:9" x14ac:dyDescent="0.2">
      <c r="A331" s="6">
        <v>24891</v>
      </c>
      <c r="E331" s="23">
        <f t="shared" si="25"/>
        <v>1968</v>
      </c>
      <c r="F331" s="23">
        <f t="shared" si="26"/>
        <v>2</v>
      </c>
      <c r="G331" s="23">
        <f t="shared" si="27"/>
        <v>23</v>
      </c>
      <c r="H331" s="23">
        <f t="shared" si="28"/>
        <v>5</v>
      </c>
      <c r="I331" t="str">
        <f t="shared" si="29"/>
        <v>Viernes</v>
      </c>
    </row>
    <row r="332" spans="1:9" x14ac:dyDescent="0.2">
      <c r="A332" s="6">
        <v>32416</v>
      </c>
      <c r="E332" s="23">
        <f t="shared" si="25"/>
        <v>1988</v>
      </c>
      <c r="F332" s="23">
        <f t="shared" si="26"/>
        <v>9</v>
      </c>
      <c r="G332" s="23">
        <f t="shared" si="27"/>
        <v>30</v>
      </c>
      <c r="H332" s="23">
        <f t="shared" si="28"/>
        <v>5</v>
      </c>
      <c r="I332" t="str">
        <f t="shared" si="29"/>
        <v>Viernes</v>
      </c>
    </row>
    <row r="333" spans="1:9" x14ac:dyDescent="0.2">
      <c r="A333" s="6">
        <v>8108</v>
      </c>
      <c r="E333" s="23">
        <f t="shared" si="25"/>
        <v>1922</v>
      </c>
      <c r="F333" s="23">
        <f t="shared" si="26"/>
        <v>3</v>
      </c>
      <c r="G333" s="23">
        <f t="shared" si="27"/>
        <v>13</v>
      </c>
      <c r="H333" s="23">
        <f t="shared" si="28"/>
        <v>1</v>
      </c>
      <c r="I333" t="str">
        <f t="shared" si="29"/>
        <v>Lunes</v>
      </c>
    </row>
    <row r="334" spans="1:9" x14ac:dyDescent="0.2">
      <c r="A334" s="6">
        <v>6513</v>
      </c>
      <c r="E334" s="23">
        <f t="shared" si="25"/>
        <v>1917</v>
      </c>
      <c r="F334" s="23">
        <f t="shared" si="26"/>
        <v>10</v>
      </c>
      <c r="G334" s="23">
        <f t="shared" si="27"/>
        <v>30</v>
      </c>
      <c r="H334" s="23">
        <f t="shared" si="28"/>
        <v>2</v>
      </c>
      <c r="I334" t="str">
        <f t="shared" si="29"/>
        <v>Martes</v>
      </c>
    </row>
    <row r="335" spans="1:9" x14ac:dyDescent="0.2">
      <c r="A335" s="6">
        <v>17583</v>
      </c>
      <c r="E335" s="23">
        <f t="shared" si="25"/>
        <v>1948</v>
      </c>
      <c r="F335" s="23">
        <f t="shared" si="26"/>
        <v>2</v>
      </c>
      <c r="G335" s="23">
        <f t="shared" si="27"/>
        <v>20</v>
      </c>
      <c r="H335" s="23">
        <f t="shared" si="28"/>
        <v>5</v>
      </c>
      <c r="I335" t="str">
        <f t="shared" si="29"/>
        <v>Viernes</v>
      </c>
    </row>
    <row r="336" spans="1:9" x14ac:dyDescent="0.2">
      <c r="A336" s="6">
        <v>12618</v>
      </c>
      <c r="E336" s="23">
        <f t="shared" si="25"/>
        <v>1934</v>
      </c>
      <c r="F336" s="23">
        <f t="shared" si="26"/>
        <v>7</v>
      </c>
      <c r="G336" s="23">
        <f t="shared" si="27"/>
        <v>18</v>
      </c>
      <c r="H336" s="23">
        <f t="shared" si="28"/>
        <v>3</v>
      </c>
      <c r="I336" t="str">
        <f t="shared" si="29"/>
        <v>Miércoles</v>
      </c>
    </row>
    <row r="337" spans="1:9" x14ac:dyDescent="0.2">
      <c r="A337" s="6">
        <v>13757</v>
      </c>
      <c r="E337" s="23">
        <f t="shared" si="25"/>
        <v>1937</v>
      </c>
      <c r="F337" s="23">
        <f t="shared" si="26"/>
        <v>8</v>
      </c>
      <c r="G337" s="23">
        <f t="shared" si="27"/>
        <v>30</v>
      </c>
      <c r="H337" s="23">
        <f t="shared" si="28"/>
        <v>1</v>
      </c>
      <c r="I337" t="str">
        <f t="shared" si="29"/>
        <v>Lunes</v>
      </c>
    </row>
    <row r="338" spans="1:9" x14ac:dyDescent="0.2">
      <c r="A338" s="6">
        <v>4578</v>
      </c>
      <c r="E338" s="23">
        <f t="shared" si="25"/>
        <v>1912</v>
      </c>
      <c r="F338" s="23">
        <f t="shared" si="26"/>
        <v>7</v>
      </c>
      <c r="G338" s="23">
        <f t="shared" si="27"/>
        <v>13</v>
      </c>
      <c r="H338" s="23">
        <f t="shared" si="28"/>
        <v>6</v>
      </c>
      <c r="I338" t="str">
        <f t="shared" si="29"/>
        <v>Sábado</v>
      </c>
    </row>
    <row r="339" spans="1:9" x14ac:dyDescent="0.2">
      <c r="A339" s="6">
        <v>13121</v>
      </c>
      <c r="E339" s="23">
        <f t="shared" si="25"/>
        <v>1935</v>
      </c>
      <c r="F339" s="23">
        <f t="shared" si="26"/>
        <v>12</v>
      </c>
      <c r="G339" s="23">
        <f t="shared" si="27"/>
        <v>3</v>
      </c>
      <c r="H339" s="23">
        <f t="shared" si="28"/>
        <v>2</v>
      </c>
      <c r="I339" t="str">
        <f t="shared" si="29"/>
        <v>Martes</v>
      </c>
    </row>
    <row r="340" spans="1:9" x14ac:dyDescent="0.2">
      <c r="A340" s="6">
        <v>30538</v>
      </c>
      <c r="E340" s="23">
        <f t="shared" si="25"/>
        <v>1983</v>
      </c>
      <c r="F340" s="23">
        <f t="shared" si="26"/>
        <v>8</v>
      </c>
      <c r="G340" s="23">
        <f t="shared" si="27"/>
        <v>10</v>
      </c>
      <c r="H340" s="23">
        <f t="shared" si="28"/>
        <v>3</v>
      </c>
      <c r="I340" t="str">
        <f t="shared" si="29"/>
        <v>Miércoles</v>
      </c>
    </row>
    <row r="341" spans="1:9" x14ac:dyDescent="0.2">
      <c r="A341" s="6">
        <v>5339</v>
      </c>
      <c r="E341" s="23">
        <f t="shared" si="25"/>
        <v>1914</v>
      </c>
      <c r="F341" s="23">
        <f t="shared" si="26"/>
        <v>8</v>
      </c>
      <c r="G341" s="23">
        <f t="shared" si="27"/>
        <v>13</v>
      </c>
      <c r="H341" s="23">
        <f t="shared" si="28"/>
        <v>4</v>
      </c>
      <c r="I341" t="str">
        <f t="shared" si="29"/>
        <v>Jueves</v>
      </c>
    </row>
    <row r="342" spans="1:9" x14ac:dyDescent="0.2">
      <c r="A342" s="6">
        <v>5335</v>
      </c>
      <c r="E342" s="23">
        <f t="shared" si="25"/>
        <v>1914</v>
      </c>
      <c r="F342" s="23">
        <f t="shared" si="26"/>
        <v>8</v>
      </c>
      <c r="G342" s="23">
        <f t="shared" si="27"/>
        <v>9</v>
      </c>
      <c r="H342" s="23">
        <f t="shared" si="28"/>
        <v>7</v>
      </c>
      <c r="I342" t="str">
        <f t="shared" si="29"/>
        <v>Domingo</v>
      </c>
    </row>
    <row r="343" spans="1:9" x14ac:dyDescent="0.2">
      <c r="A343" s="6">
        <v>7873</v>
      </c>
      <c r="E343" s="23">
        <f t="shared" si="25"/>
        <v>1921</v>
      </c>
      <c r="F343" s="23">
        <f t="shared" si="26"/>
        <v>7</v>
      </c>
      <c r="G343" s="23">
        <f t="shared" si="27"/>
        <v>21</v>
      </c>
      <c r="H343" s="23">
        <f t="shared" si="28"/>
        <v>4</v>
      </c>
      <c r="I343" t="str">
        <f t="shared" si="29"/>
        <v>Jueves</v>
      </c>
    </row>
    <row r="344" spans="1:9" x14ac:dyDescent="0.2">
      <c r="A344" s="6">
        <v>14278</v>
      </c>
      <c r="E344" s="23">
        <f t="shared" si="25"/>
        <v>1939</v>
      </c>
      <c r="F344" s="23">
        <f t="shared" si="26"/>
        <v>2</v>
      </c>
      <c r="G344" s="23">
        <f t="shared" si="27"/>
        <v>2</v>
      </c>
      <c r="H344" s="23">
        <f t="shared" si="28"/>
        <v>4</v>
      </c>
      <c r="I344" t="str">
        <f t="shared" si="29"/>
        <v>Jueves</v>
      </c>
    </row>
    <row r="345" spans="1:9" x14ac:dyDescent="0.2">
      <c r="A345" s="6">
        <v>907</v>
      </c>
      <c r="E345" s="23">
        <f t="shared" si="25"/>
        <v>1902</v>
      </c>
      <c r="F345" s="23">
        <f t="shared" si="26"/>
        <v>6</v>
      </c>
      <c r="G345" s="23">
        <f t="shared" si="27"/>
        <v>25</v>
      </c>
      <c r="H345" s="23">
        <f t="shared" si="28"/>
        <v>3</v>
      </c>
      <c r="I345" t="str">
        <f t="shared" si="29"/>
        <v>Miércoles</v>
      </c>
    </row>
    <row r="346" spans="1:9" x14ac:dyDescent="0.2">
      <c r="A346" s="6">
        <v>37708</v>
      </c>
      <c r="E346" s="23">
        <f t="shared" si="25"/>
        <v>2003</v>
      </c>
      <c r="F346" s="23">
        <f t="shared" si="26"/>
        <v>3</v>
      </c>
      <c r="G346" s="23">
        <f t="shared" si="27"/>
        <v>28</v>
      </c>
      <c r="H346" s="23">
        <f t="shared" si="28"/>
        <v>5</v>
      </c>
      <c r="I346" t="str">
        <f t="shared" si="29"/>
        <v>Viernes</v>
      </c>
    </row>
    <row r="347" spans="1:9" x14ac:dyDescent="0.2">
      <c r="A347" s="6">
        <v>19330</v>
      </c>
      <c r="E347" s="23">
        <f t="shared" si="25"/>
        <v>1952</v>
      </c>
      <c r="F347" s="23">
        <f t="shared" si="26"/>
        <v>12</v>
      </c>
      <c r="G347" s="23">
        <f t="shared" si="27"/>
        <v>2</v>
      </c>
      <c r="H347" s="23">
        <f t="shared" si="28"/>
        <v>2</v>
      </c>
      <c r="I347" t="str">
        <f t="shared" si="29"/>
        <v>Martes</v>
      </c>
    </row>
    <row r="348" spans="1:9" x14ac:dyDescent="0.2">
      <c r="A348" s="6">
        <v>16136</v>
      </c>
      <c r="E348" s="23">
        <f t="shared" si="25"/>
        <v>1944</v>
      </c>
      <c r="F348" s="23">
        <f t="shared" si="26"/>
        <v>3</v>
      </c>
      <c r="G348" s="23">
        <f t="shared" si="27"/>
        <v>5</v>
      </c>
      <c r="H348" s="23">
        <f t="shared" si="28"/>
        <v>7</v>
      </c>
      <c r="I348" t="str">
        <f t="shared" si="29"/>
        <v>Domingo</v>
      </c>
    </row>
    <row r="349" spans="1:9" x14ac:dyDescent="0.2">
      <c r="A349" s="6">
        <v>2130</v>
      </c>
      <c r="E349" s="23">
        <f t="shared" si="25"/>
        <v>1905</v>
      </c>
      <c r="F349" s="23">
        <f t="shared" si="26"/>
        <v>10</v>
      </c>
      <c r="G349" s="23">
        <f t="shared" si="27"/>
        <v>30</v>
      </c>
      <c r="H349" s="23">
        <f t="shared" si="28"/>
        <v>1</v>
      </c>
      <c r="I349" t="str">
        <f t="shared" si="29"/>
        <v>Lunes</v>
      </c>
    </row>
    <row r="350" spans="1:9" x14ac:dyDescent="0.2">
      <c r="A350" s="6">
        <v>14292</v>
      </c>
      <c r="E350" s="23">
        <f t="shared" si="25"/>
        <v>1939</v>
      </c>
      <c r="F350" s="23">
        <f t="shared" si="26"/>
        <v>2</v>
      </c>
      <c r="G350" s="23">
        <f t="shared" si="27"/>
        <v>16</v>
      </c>
      <c r="H350" s="23">
        <f t="shared" si="28"/>
        <v>4</v>
      </c>
      <c r="I350" t="str">
        <f t="shared" si="29"/>
        <v>Jueves</v>
      </c>
    </row>
    <row r="351" spans="1:9" x14ac:dyDescent="0.2">
      <c r="A351" s="6">
        <v>15957</v>
      </c>
      <c r="E351" s="23">
        <f t="shared" si="25"/>
        <v>1943</v>
      </c>
      <c r="F351" s="23">
        <f t="shared" si="26"/>
        <v>9</v>
      </c>
      <c r="G351" s="23">
        <f t="shared" si="27"/>
        <v>8</v>
      </c>
      <c r="H351" s="23">
        <f t="shared" si="28"/>
        <v>3</v>
      </c>
      <c r="I351" t="str">
        <f t="shared" si="29"/>
        <v>Miércoles</v>
      </c>
    </row>
    <row r="352" spans="1:9" x14ac:dyDescent="0.2">
      <c r="A352" s="6">
        <v>6580</v>
      </c>
      <c r="E352" s="23">
        <f t="shared" si="25"/>
        <v>1918</v>
      </c>
      <c r="F352" s="23">
        <f t="shared" si="26"/>
        <v>1</v>
      </c>
      <c r="G352" s="23">
        <f t="shared" si="27"/>
        <v>5</v>
      </c>
      <c r="H352" s="23">
        <f t="shared" si="28"/>
        <v>6</v>
      </c>
      <c r="I352" t="str">
        <f t="shared" si="29"/>
        <v>Sábado</v>
      </c>
    </row>
    <row r="353" spans="1:9" x14ac:dyDescent="0.2">
      <c r="A353" s="6">
        <v>33922</v>
      </c>
      <c r="E353" s="23">
        <f t="shared" si="25"/>
        <v>1992</v>
      </c>
      <c r="F353" s="23">
        <f t="shared" si="26"/>
        <v>11</v>
      </c>
      <c r="G353" s="23">
        <f t="shared" si="27"/>
        <v>14</v>
      </c>
      <c r="H353" s="23">
        <f t="shared" si="28"/>
        <v>6</v>
      </c>
      <c r="I353" t="str">
        <f t="shared" si="29"/>
        <v>Sábado</v>
      </c>
    </row>
    <row r="354" spans="1:9" x14ac:dyDescent="0.2">
      <c r="A354" s="6">
        <v>39770</v>
      </c>
      <c r="E354" s="23">
        <f t="shared" si="25"/>
        <v>2008</v>
      </c>
      <c r="F354" s="23">
        <f t="shared" si="26"/>
        <v>11</v>
      </c>
      <c r="G354" s="23">
        <f t="shared" si="27"/>
        <v>18</v>
      </c>
      <c r="H354" s="23">
        <f t="shared" si="28"/>
        <v>2</v>
      </c>
      <c r="I354" t="str">
        <f t="shared" si="29"/>
        <v>Martes</v>
      </c>
    </row>
    <row r="355" spans="1:9" x14ac:dyDescent="0.2">
      <c r="A355" s="6">
        <v>30501</v>
      </c>
      <c r="E355" s="23">
        <f t="shared" si="25"/>
        <v>1983</v>
      </c>
      <c r="F355" s="23">
        <f t="shared" si="26"/>
        <v>7</v>
      </c>
      <c r="G355" s="23">
        <f t="shared" si="27"/>
        <v>4</v>
      </c>
      <c r="H355" s="23">
        <f t="shared" si="28"/>
        <v>1</v>
      </c>
      <c r="I355" t="str">
        <f t="shared" si="29"/>
        <v>Lunes</v>
      </c>
    </row>
    <row r="356" spans="1:9" x14ac:dyDescent="0.2">
      <c r="A356" s="6">
        <v>6798</v>
      </c>
      <c r="E356" s="23">
        <f t="shared" si="25"/>
        <v>1918</v>
      </c>
      <c r="F356" s="23">
        <f t="shared" si="26"/>
        <v>8</v>
      </c>
      <c r="G356" s="23">
        <f t="shared" si="27"/>
        <v>11</v>
      </c>
      <c r="H356" s="23">
        <f t="shared" si="28"/>
        <v>7</v>
      </c>
      <c r="I356" t="str">
        <f t="shared" si="29"/>
        <v>Domingo</v>
      </c>
    </row>
    <row r="357" spans="1:9" x14ac:dyDescent="0.2">
      <c r="A357" s="6">
        <v>18900</v>
      </c>
      <c r="E357" s="23">
        <f t="shared" si="25"/>
        <v>1951</v>
      </c>
      <c r="F357" s="23">
        <f t="shared" si="26"/>
        <v>9</v>
      </c>
      <c r="G357" s="23">
        <f t="shared" si="27"/>
        <v>29</v>
      </c>
      <c r="H357" s="23">
        <f t="shared" si="28"/>
        <v>6</v>
      </c>
      <c r="I357" t="str">
        <f t="shared" si="29"/>
        <v>Sábado</v>
      </c>
    </row>
    <row r="358" spans="1:9" x14ac:dyDescent="0.2">
      <c r="A358" s="6">
        <v>26986</v>
      </c>
      <c r="E358" s="23">
        <f t="shared" si="25"/>
        <v>1973</v>
      </c>
      <c r="F358" s="23">
        <f t="shared" si="26"/>
        <v>11</v>
      </c>
      <c r="G358" s="23">
        <f t="shared" si="27"/>
        <v>18</v>
      </c>
      <c r="H358" s="23">
        <f t="shared" si="28"/>
        <v>7</v>
      </c>
      <c r="I358" t="str">
        <f t="shared" si="29"/>
        <v>Domingo</v>
      </c>
    </row>
    <row r="359" spans="1:9" x14ac:dyDescent="0.2">
      <c r="A359" s="6">
        <v>38943</v>
      </c>
      <c r="E359" s="23">
        <f t="shared" si="25"/>
        <v>2006</v>
      </c>
      <c r="F359" s="23">
        <f t="shared" si="26"/>
        <v>8</v>
      </c>
      <c r="G359" s="23">
        <f t="shared" si="27"/>
        <v>14</v>
      </c>
      <c r="H359" s="23">
        <f t="shared" si="28"/>
        <v>1</v>
      </c>
      <c r="I359" t="str">
        <f t="shared" si="29"/>
        <v>Lunes</v>
      </c>
    </row>
    <row r="360" spans="1:9" x14ac:dyDescent="0.2">
      <c r="A360" s="6">
        <v>30396</v>
      </c>
      <c r="E360" s="23">
        <f t="shared" si="25"/>
        <v>1983</v>
      </c>
      <c r="F360" s="23">
        <f t="shared" si="26"/>
        <v>3</v>
      </c>
      <c r="G360" s="23">
        <f t="shared" si="27"/>
        <v>21</v>
      </c>
      <c r="H360" s="23">
        <f t="shared" si="28"/>
        <v>1</v>
      </c>
      <c r="I360" t="str">
        <f t="shared" si="29"/>
        <v>Lunes</v>
      </c>
    </row>
    <row r="361" spans="1:9" x14ac:dyDescent="0.2">
      <c r="A361" s="6">
        <v>16716</v>
      </c>
      <c r="E361" s="23">
        <f t="shared" si="25"/>
        <v>1945</v>
      </c>
      <c r="F361" s="23">
        <f t="shared" si="26"/>
        <v>10</v>
      </c>
      <c r="G361" s="23">
        <f t="shared" si="27"/>
        <v>6</v>
      </c>
      <c r="H361" s="23">
        <f t="shared" si="28"/>
        <v>6</v>
      </c>
      <c r="I361" t="str">
        <f t="shared" si="29"/>
        <v>Sábado</v>
      </c>
    </row>
    <row r="362" spans="1:9" x14ac:dyDescent="0.2">
      <c r="A362" s="6">
        <v>22895</v>
      </c>
      <c r="E362" s="23">
        <f t="shared" si="25"/>
        <v>1962</v>
      </c>
      <c r="F362" s="23">
        <f t="shared" si="26"/>
        <v>9</v>
      </c>
      <c r="G362" s="23">
        <f t="shared" si="27"/>
        <v>6</v>
      </c>
      <c r="H362" s="23">
        <f t="shared" si="28"/>
        <v>4</v>
      </c>
      <c r="I362" t="str">
        <f t="shared" si="29"/>
        <v>Jueves</v>
      </c>
    </row>
    <row r="363" spans="1:9" x14ac:dyDescent="0.2">
      <c r="A363" s="6">
        <v>26158</v>
      </c>
      <c r="E363" s="23">
        <f t="shared" si="25"/>
        <v>1971</v>
      </c>
      <c r="F363" s="23">
        <f t="shared" si="26"/>
        <v>8</v>
      </c>
      <c r="G363" s="23">
        <f t="shared" si="27"/>
        <v>13</v>
      </c>
      <c r="H363" s="23">
        <f t="shared" si="28"/>
        <v>5</v>
      </c>
      <c r="I363" t="str">
        <f t="shared" si="29"/>
        <v>Viernes</v>
      </c>
    </row>
    <row r="364" spans="1:9" x14ac:dyDescent="0.2">
      <c r="A364" s="6">
        <v>32575</v>
      </c>
      <c r="E364" s="23">
        <f t="shared" si="25"/>
        <v>1989</v>
      </c>
      <c r="F364" s="23">
        <f t="shared" si="26"/>
        <v>3</v>
      </c>
      <c r="G364" s="23">
        <f t="shared" si="27"/>
        <v>8</v>
      </c>
      <c r="H364" s="23">
        <f t="shared" si="28"/>
        <v>3</v>
      </c>
      <c r="I364" t="str">
        <f t="shared" si="29"/>
        <v>Miércoles</v>
      </c>
    </row>
    <row r="365" spans="1:9" x14ac:dyDescent="0.2">
      <c r="A365" s="6">
        <v>11191</v>
      </c>
      <c r="E365" s="23">
        <f t="shared" si="25"/>
        <v>1930</v>
      </c>
      <c r="F365" s="23">
        <f t="shared" si="26"/>
        <v>8</v>
      </c>
      <c r="G365" s="23">
        <f t="shared" si="27"/>
        <v>21</v>
      </c>
      <c r="H365" s="23">
        <f t="shared" si="28"/>
        <v>4</v>
      </c>
      <c r="I365" t="str">
        <f t="shared" si="29"/>
        <v>Jueves</v>
      </c>
    </row>
    <row r="366" spans="1:9" x14ac:dyDescent="0.2">
      <c r="A366" s="6">
        <v>35758</v>
      </c>
      <c r="E366" s="23">
        <f t="shared" si="25"/>
        <v>1997</v>
      </c>
      <c r="F366" s="23">
        <f t="shared" si="26"/>
        <v>11</v>
      </c>
      <c r="G366" s="23">
        <f t="shared" si="27"/>
        <v>24</v>
      </c>
      <c r="H366" s="23">
        <f t="shared" si="28"/>
        <v>1</v>
      </c>
      <c r="I366" t="str">
        <f t="shared" si="29"/>
        <v>Lunes</v>
      </c>
    </row>
    <row r="367" spans="1:9" x14ac:dyDescent="0.2">
      <c r="A367" s="6">
        <v>32513</v>
      </c>
      <c r="E367" s="23">
        <f t="shared" si="25"/>
        <v>1989</v>
      </c>
      <c r="F367" s="23">
        <f t="shared" si="26"/>
        <v>1</v>
      </c>
      <c r="G367" s="23">
        <f t="shared" si="27"/>
        <v>5</v>
      </c>
      <c r="H367" s="23">
        <f t="shared" si="28"/>
        <v>4</v>
      </c>
      <c r="I367" t="str">
        <f t="shared" si="29"/>
        <v>Jueves</v>
      </c>
    </row>
    <row r="368" spans="1:9" x14ac:dyDescent="0.2">
      <c r="A368" s="6">
        <v>5399</v>
      </c>
      <c r="E368" s="23">
        <f t="shared" si="25"/>
        <v>1914</v>
      </c>
      <c r="F368" s="23">
        <f t="shared" si="26"/>
        <v>10</v>
      </c>
      <c r="G368" s="23">
        <f t="shared" si="27"/>
        <v>12</v>
      </c>
      <c r="H368" s="23">
        <f t="shared" si="28"/>
        <v>1</v>
      </c>
      <c r="I368" t="str">
        <f t="shared" si="29"/>
        <v>Lunes</v>
      </c>
    </row>
    <row r="369" spans="1:9" x14ac:dyDescent="0.2">
      <c r="A369" s="6">
        <v>35122</v>
      </c>
      <c r="E369" s="23">
        <f t="shared" si="25"/>
        <v>1996</v>
      </c>
      <c r="F369" s="23">
        <f t="shared" si="26"/>
        <v>2</v>
      </c>
      <c r="G369" s="23">
        <f t="shared" si="27"/>
        <v>27</v>
      </c>
      <c r="H369" s="23">
        <f t="shared" si="28"/>
        <v>2</v>
      </c>
      <c r="I369" t="str">
        <f t="shared" si="29"/>
        <v>Martes</v>
      </c>
    </row>
    <row r="370" spans="1:9" x14ac:dyDescent="0.2">
      <c r="A370" s="6">
        <v>29052</v>
      </c>
      <c r="E370" s="23">
        <f t="shared" si="25"/>
        <v>1979</v>
      </c>
      <c r="F370" s="23">
        <f t="shared" si="26"/>
        <v>7</v>
      </c>
      <c r="G370" s="23">
        <f t="shared" si="27"/>
        <v>16</v>
      </c>
      <c r="H370" s="23">
        <f t="shared" si="28"/>
        <v>1</v>
      </c>
      <c r="I370" t="str">
        <f t="shared" si="29"/>
        <v>Lunes</v>
      </c>
    </row>
    <row r="371" spans="1:9" x14ac:dyDescent="0.2">
      <c r="A371" s="6">
        <v>14048</v>
      </c>
      <c r="E371" s="23">
        <f t="shared" si="25"/>
        <v>1938</v>
      </c>
      <c r="F371" s="23">
        <f t="shared" si="26"/>
        <v>6</v>
      </c>
      <c r="G371" s="23">
        <f t="shared" si="27"/>
        <v>17</v>
      </c>
      <c r="H371" s="23">
        <f t="shared" si="28"/>
        <v>5</v>
      </c>
      <c r="I371" t="str">
        <f t="shared" si="29"/>
        <v>Viernes</v>
      </c>
    </row>
    <row r="372" spans="1:9" x14ac:dyDescent="0.2">
      <c r="A372" s="6">
        <v>14940</v>
      </c>
      <c r="E372" s="23">
        <f t="shared" si="25"/>
        <v>1940</v>
      </c>
      <c r="F372" s="23">
        <f t="shared" si="26"/>
        <v>11</v>
      </c>
      <c r="G372" s="23">
        <f t="shared" si="27"/>
        <v>25</v>
      </c>
      <c r="H372" s="23">
        <f t="shared" si="28"/>
        <v>1</v>
      </c>
      <c r="I372" t="str">
        <f t="shared" si="29"/>
        <v>Lunes</v>
      </c>
    </row>
    <row r="373" spans="1:9" x14ac:dyDescent="0.2">
      <c r="A373" s="6">
        <v>20176</v>
      </c>
      <c r="E373" s="23">
        <f t="shared" si="25"/>
        <v>1955</v>
      </c>
      <c r="F373" s="23">
        <f t="shared" si="26"/>
        <v>3</v>
      </c>
      <c r="G373" s="23">
        <f t="shared" si="27"/>
        <v>28</v>
      </c>
      <c r="H373" s="23">
        <f t="shared" si="28"/>
        <v>1</v>
      </c>
      <c r="I373" t="str">
        <f t="shared" si="29"/>
        <v>Lunes</v>
      </c>
    </row>
    <row r="374" spans="1:9" x14ac:dyDescent="0.2">
      <c r="A374" s="6">
        <v>476</v>
      </c>
      <c r="E374" s="23">
        <f t="shared" si="25"/>
        <v>1901</v>
      </c>
      <c r="F374" s="23">
        <f t="shared" si="26"/>
        <v>4</v>
      </c>
      <c r="G374" s="23">
        <f t="shared" si="27"/>
        <v>20</v>
      </c>
      <c r="H374" s="23">
        <f t="shared" si="28"/>
        <v>6</v>
      </c>
      <c r="I374" t="str">
        <f t="shared" si="29"/>
        <v>Sábado</v>
      </c>
    </row>
    <row r="375" spans="1:9" x14ac:dyDescent="0.2">
      <c r="A375" s="6">
        <v>3402</v>
      </c>
      <c r="E375" s="23">
        <f t="shared" si="25"/>
        <v>1909</v>
      </c>
      <c r="F375" s="23">
        <f t="shared" si="26"/>
        <v>4</v>
      </c>
      <c r="G375" s="23">
        <f t="shared" si="27"/>
        <v>24</v>
      </c>
      <c r="H375" s="23">
        <f t="shared" si="28"/>
        <v>6</v>
      </c>
      <c r="I375" t="str">
        <f t="shared" si="29"/>
        <v>Sábado</v>
      </c>
    </row>
    <row r="376" spans="1:9" x14ac:dyDescent="0.2">
      <c r="A376" s="6">
        <v>21077</v>
      </c>
      <c r="E376" s="23">
        <f t="shared" si="25"/>
        <v>1957</v>
      </c>
      <c r="F376" s="23">
        <f t="shared" si="26"/>
        <v>9</v>
      </c>
      <c r="G376" s="23">
        <f t="shared" si="27"/>
        <v>14</v>
      </c>
      <c r="H376" s="23">
        <f t="shared" si="28"/>
        <v>6</v>
      </c>
      <c r="I376" t="str">
        <f t="shared" si="29"/>
        <v>Sábado</v>
      </c>
    </row>
    <row r="377" spans="1:9" x14ac:dyDescent="0.2">
      <c r="A377" s="6">
        <v>13246</v>
      </c>
      <c r="E377" s="23">
        <f t="shared" si="25"/>
        <v>1936</v>
      </c>
      <c r="F377" s="23">
        <f t="shared" si="26"/>
        <v>4</v>
      </c>
      <c r="G377" s="23">
        <f t="shared" si="27"/>
        <v>6</v>
      </c>
      <c r="H377" s="23">
        <f t="shared" si="28"/>
        <v>1</v>
      </c>
      <c r="I377" t="str">
        <f t="shared" si="29"/>
        <v>Lunes</v>
      </c>
    </row>
    <row r="378" spans="1:9" x14ac:dyDescent="0.2">
      <c r="A378" s="6">
        <v>25065</v>
      </c>
      <c r="E378" s="23">
        <f t="shared" si="25"/>
        <v>1968</v>
      </c>
      <c r="F378" s="23">
        <f t="shared" si="26"/>
        <v>8</v>
      </c>
      <c r="G378" s="23">
        <f t="shared" si="27"/>
        <v>15</v>
      </c>
      <c r="H378" s="23">
        <f t="shared" si="28"/>
        <v>4</v>
      </c>
      <c r="I378" t="str">
        <f t="shared" si="29"/>
        <v>Jueves</v>
      </c>
    </row>
    <row r="379" spans="1:9" x14ac:dyDescent="0.2">
      <c r="A379" s="6">
        <v>15573</v>
      </c>
      <c r="E379" s="23">
        <f t="shared" si="25"/>
        <v>1942</v>
      </c>
      <c r="F379" s="23">
        <f t="shared" si="26"/>
        <v>8</v>
      </c>
      <c r="G379" s="23">
        <f t="shared" si="27"/>
        <v>20</v>
      </c>
      <c r="H379" s="23">
        <f t="shared" si="28"/>
        <v>4</v>
      </c>
      <c r="I379" t="str">
        <f t="shared" si="29"/>
        <v>Jueves</v>
      </c>
    </row>
    <row r="380" spans="1:9" x14ac:dyDescent="0.2">
      <c r="A380" s="6">
        <v>35736</v>
      </c>
      <c r="E380" s="23">
        <f t="shared" si="25"/>
        <v>1997</v>
      </c>
      <c r="F380" s="23">
        <f t="shared" si="26"/>
        <v>11</v>
      </c>
      <c r="G380" s="23">
        <f t="shared" si="27"/>
        <v>2</v>
      </c>
      <c r="H380" s="23">
        <f t="shared" si="28"/>
        <v>7</v>
      </c>
      <c r="I380" t="str">
        <f t="shared" si="29"/>
        <v>Domingo</v>
      </c>
    </row>
    <row r="381" spans="1:9" x14ac:dyDescent="0.2">
      <c r="A381" s="6">
        <v>19794</v>
      </c>
      <c r="E381" s="23">
        <f t="shared" si="25"/>
        <v>1954</v>
      </c>
      <c r="F381" s="23">
        <f t="shared" si="26"/>
        <v>3</v>
      </c>
      <c r="G381" s="23">
        <f t="shared" si="27"/>
        <v>11</v>
      </c>
      <c r="H381" s="23">
        <f t="shared" si="28"/>
        <v>4</v>
      </c>
      <c r="I381" t="str">
        <f t="shared" si="29"/>
        <v>Jueves</v>
      </c>
    </row>
    <row r="382" spans="1:9" x14ac:dyDescent="0.2">
      <c r="A382" s="6">
        <v>12036</v>
      </c>
      <c r="E382" s="23">
        <f t="shared" si="25"/>
        <v>1932</v>
      </c>
      <c r="F382" s="23">
        <f t="shared" si="26"/>
        <v>12</v>
      </c>
      <c r="G382" s="23">
        <f t="shared" si="27"/>
        <v>13</v>
      </c>
      <c r="H382" s="23">
        <f t="shared" si="28"/>
        <v>2</v>
      </c>
      <c r="I382" t="str">
        <f t="shared" si="29"/>
        <v>Martes</v>
      </c>
    </row>
    <row r="383" spans="1:9" x14ac:dyDescent="0.2">
      <c r="A383" s="6">
        <v>21987</v>
      </c>
      <c r="E383" s="23">
        <f t="shared" si="25"/>
        <v>1960</v>
      </c>
      <c r="F383" s="23">
        <f t="shared" si="26"/>
        <v>3</v>
      </c>
      <c r="G383" s="23">
        <f t="shared" si="27"/>
        <v>12</v>
      </c>
      <c r="H383" s="23">
        <f t="shared" si="28"/>
        <v>6</v>
      </c>
      <c r="I383" t="str">
        <f t="shared" si="29"/>
        <v>Sábado</v>
      </c>
    </row>
    <row r="384" spans="1:9" x14ac:dyDescent="0.2">
      <c r="A384" s="6">
        <v>24558</v>
      </c>
      <c r="E384" s="23">
        <f t="shared" si="25"/>
        <v>1967</v>
      </c>
      <c r="F384" s="23">
        <f t="shared" si="26"/>
        <v>3</v>
      </c>
      <c r="G384" s="23">
        <f t="shared" si="27"/>
        <v>27</v>
      </c>
      <c r="H384" s="23">
        <f t="shared" si="28"/>
        <v>1</v>
      </c>
      <c r="I384" t="str">
        <f t="shared" si="29"/>
        <v>Lunes</v>
      </c>
    </row>
    <row r="385" spans="1:9" x14ac:dyDescent="0.2">
      <c r="A385" s="6">
        <v>39831</v>
      </c>
      <c r="E385" s="23">
        <f t="shared" si="25"/>
        <v>2009</v>
      </c>
      <c r="F385" s="23">
        <f t="shared" si="26"/>
        <v>1</v>
      </c>
      <c r="G385" s="23">
        <f t="shared" si="27"/>
        <v>18</v>
      </c>
      <c r="H385" s="23">
        <f t="shared" si="28"/>
        <v>7</v>
      </c>
      <c r="I385" t="str">
        <f t="shared" si="29"/>
        <v>Domingo</v>
      </c>
    </row>
    <row r="386" spans="1:9" x14ac:dyDescent="0.2">
      <c r="A386" s="6">
        <v>35603</v>
      </c>
      <c r="E386" s="23">
        <f t="shared" si="25"/>
        <v>1997</v>
      </c>
      <c r="F386" s="23">
        <f t="shared" si="26"/>
        <v>6</v>
      </c>
      <c r="G386" s="23">
        <f t="shared" si="27"/>
        <v>22</v>
      </c>
      <c r="H386" s="23">
        <f t="shared" si="28"/>
        <v>7</v>
      </c>
      <c r="I386" t="str">
        <f t="shared" si="29"/>
        <v>Domingo</v>
      </c>
    </row>
    <row r="387" spans="1:9" x14ac:dyDescent="0.2">
      <c r="A387" s="6">
        <v>26486</v>
      </c>
      <c r="E387" s="23">
        <f t="shared" si="25"/>
        <v>1972</v>
      </c>
      <c r="F387" s="23">
        <f t="shared" si="26"/>
        <v>7</v>
      </c>
      <c r="G387" s="23">
        <f t="shared" si="27"/>
        <v>6</v>
      </c>
      <c r="H387" s="23">
        <f t="shared" si="28"/>
        <v>4</v>
      </c>
      <c r="I387" t="str">
        <f t="shared" si="29"/>
        <v>Jueves</v>
      </c>
    </row>
    <row r="388" spans="1:9" x14ac:dyDescent="0.2">
      <c r="A388" s="6">
        <v>13541</v>
      </c>
      <c r="E388" s="23">
        <f t="shared" si="25"/>
        <v>1937</v>
      </c>
      <c r="F388" s="23">
        <f t="shared" si="26"/>
        <v>1</v>
      </c>
      <c r="G388" s="23">
        <f t="shared" si="27"/>
        <v>26</v>
      </c>
      <c r="H388" s="23">
        <f t="shared" si="28"/>
        <v>2</v>
      </c>
      <c r="I388" t="str">
        <f t="shared" si="29"/>
        <v>Martes</v>
      </c>
    </row>
    <row r="389" spans="1:9" x14ac:dyDescent="0.2">
      <c r="A389" s="6">
        <v>4393</v>
      </c>
      <c r="E389" s="23">
        <f t="shared" si="25"/>
        <v>1912</v>
      </c>
      <c r="F389" s="23">
        <f t="shared" si="26"/>
        <v>1</v>
      </c>
      <c r="G389" s="23">
        <f t="shared" si="27"/>
        <v>10</v>
      </c>
      <c r="H389" s="23">
        <f t="shared" si="28"/>
        <v>3</v>
      </c>
      <c r="I389" t="str">
        <f t="shared" si="29"/>
        <v>Miércoles</v>
      </c>
    </row>
    <row r="390" spans="1:9" x14ac:dyDescent="0.2">
      <c r="A390" s="6">
        <v>37404</v>
      </c>
      <c r="E390" s="23">
        <f t="shared" si="25"/>
        <v>2002</v>
      </c>
      <c r="F390" s="23">
        <f t="shared" si="26"/>
        <v>5</v>
      </c>
      <c r="G390" s="23">
        <f t="shared" si="27"/>
        <v>28</v>
      </c>
      <c r="H390" s="23">
        <f t="shared" si="28"/>
        <v>2</v>
      </c>
      <c r="I390" t="str">
        <f t="shared" si="29"/>
        <v>Martes</v>
      </c>
    </row>
    <row r="391" spans="1:9" x14ac:dyDescent="0.2">
      <c r="A391" s="6">
        <v>33594</v>
      </c>
      <c r="E391" s="23">
        <f t="shared" si="25"/>
        <v>1991</v>
      </c>
      <c r="F391" s="23">
        <f t="shared" si="26"/>
        <v>12</v>
      </c>
      <c r="G391" s="23">
        <f t="shared" si="27"/>
        <v>22</v>
      </c>
      <c r="H391" s="23">
        <f t="shared" si="28"/>
        <v>7</v>
      </c>
      <c r="I391" t="str">
        <f t="shared" si="29"/>
        <v>Domingo</v>
      </c>
    </row>
    <row r="392" spans="1:9" x14ac:dyDescent="0.2">
      <c r="A392" s="6">
        <v>15651</v>
      </c>
      <c r="E392" s="23">
        <f t="shared" ref="E392:E451" si="30">YEAR(A392)</f>
        <v>1942</v>
      </c>
      <c r="F392" s="23">
        <f t="shared" ref="F392:F451" si="31">MONTH(A392)</f>
        <v>11</v>
      </c>
      <c r="G392" s="23">
        <f t="shared" ref="G392:G451" si="32">DAY(A392)</f>
        <v>6</v>
      </c>
      <c r="H392" s="23">
        <f t="shared" ref="H392:H451" si="33">WEEKDAY(A392,2)</f>
        <v>5</v>
      </c>
      <c r="I392" t="str">
        <f t="shared" ref="I392:I451" si="34">IF(H392=1,"Lunes",IF(H392=2,"Martes",IF(H392=3,"Miércoles",IF(H392=4,"Jueves",IF(H392=5,"Viernes",IF(H392=6,"Sábado","Domingo"))))))</f>
        <v>Viernes</v>
      </c>
    </row>
    <row r="393" spans="1:9" x14ac:dyDescent="0.2">
      <c r="A393" s="6">
        <v>4508</v>
      </c>
      <c r="E393" s="23">
        <f t="shared" si="30"/>
        <v>1912</v>
      </c>
      <c r="F393" s="23">
        <f t="shared" si="31"/>
        <v>5</v>
      </c>
      <c r="G393" s="23">
        <f t="shared" si="32"/>
        <v>4</v>
      </c>
      <c r="H393" s="23">
        <f t="shared" si="33"/>
        <v>6</v>
      </c>
      <c r="I393" t="str">
        <f t="shared" si="34"/>
        <v>Sábado</v>
      </c>
    </row>
    <row r="394" spans="1:9" x14ac:dyDescent="0.2">
      <c r="A394" s="6">
        <v>11339</v>
      </c>
      <c r="E394" s="23">
        <f t="shared" si="30"/>
        <v>1931</v>
      </c>
      <c r="F394" s="23">
        <f t="shared" si="31"/>
        <v>1</v>
      </c>
      <c r="G394" s="23">
        <f t="shared" si="32"/>
        <v>16</v>
      </c>
      <c r="H394" s="23">
        <f t="shared" si="33"/>
        <v>5</v>
      </c>
      <c r="I394" t="str">
        <f t="shared" si="34"/>
        <v>Viernes</v>
      </c>
    </row>
    <row r="395" spans="1:9" x14ac:dyDescent="0.2">
      <c r="A395" s="6">
        <v>18569</v>
      </c>
      <c r="E395" s="23">
        <f t="shared" si="30"/>
        <v>1950</v>
      </c>
      <c r="F395" s="23">
        <f t="shared" si="31"/>
        <v>11</v>
      </c>
      <c r="G395" s="23">
        <f t="shared" si="32"/>
        <v>2</v>
      </c>
      <c r="H395" s="23">
        <f t="shared" si="33"/>
        <v>4</v>
      </c>
      <c r="I395" t="str">
        <f t="shared" si="34"/>
        <v>Jueves</v>
      </c>
    </row>
    <row r="396" spans="1:9" x14ac:dyDescent="0.2">
      <c r="A396" s="6">
        <v>23084</v>
      </c>
      <c r="E396" s="23">
        <f t="shared" si="30"/>
        <v>1963</v>
      </c>
      <c r="F396" s="23">
        <f t="shared" si="31"/>
        <v>3</v>
      </c>
      <c r="G396" s="23">
        <f t="shared" si="32"/>
        <v>14</v>
      </c>
      <c r="H396" s="23">
        <f t="shared" si="33"/>
        <v>4</v>
      </c>
      <c r="I396" t="str">
        <f t="shared" si="34"/>
        <v>Jueves</v>
      </c>
    </row>
    <row r="397" spans="1:9" x14ac:dyDescent="0.2">
      <c r="A397" s="6">
        <v>6188</v>
      </c>
      <c r="E397" s="23">
        <f t="shared" si="30"/>
        <v>1916</v>
      </c>
      <c r="F397" s="23">
        <f t="shared" si="31"/>
        <v>12</v>
      </c>
      <c r="G397" s="23">
        <f t="shared" si="32"/>
        <v>9</v>
      </c>
      <c r="H397" s="23">
        <f t="shared" si="33"/>
        <v>6</v>
      </c>
      <c r="I397" t="str">
        <f t="shared" si="34"/>
        <v>Sábado</v>
      </c>
    </row>
    <row r="398" spans="1:9" x14ac:dyDescent="0.2">
      <c r="A398" s="6">
        <v>28706</v>
      </c>
      <c r="E398" s="23">
        <f t="shared" si="30"/>
        <v>1978</v>
      </c>
      <c r="F398" s="23">
        <f t="shared" si="31"/>
        <v>8</v>
      </c>
      <c r="G398" s="23">
        <f t="shared" si="32"/>
        <v>4</v>
      </c>
      <c r="H398" s="23">
        <f t="shared" si="33"/>
        <v>5</v>
      </c>
      <c r="I398" t="str">
        <f t="shared" si="34"/>
        <v>Viernes</v>
      </c>
    </row>
    <row r="399" spans="1:9" x14ac:dyDescent="0.2">
      <c r="A399" s="6">
        <v>14463</v>
      </c>
      <c r="E399" s="23">
        <f t="shared" si="30"/>
        <v>1939</v>
      </c>
      <c r="F399" s="23">
        <f t="shared" si="31"/>
        <v>8</v>
      </c>
      <c r="G399" s="23">
        <f t="shared" si="32"/>
        <v>6</v>
      </c>
      <c r="H399" s="23">
        <f t="shared" si="33"/>
        <v>7</v>
      </c>
      <c r="I399" t="str">
        <f t="shared" si="34"/>
        <v>Domingo</v>
      </c>
    </row>
    <row r="400" spans="1:9" x14ac:dyDescent="0.2">
      <c r="A400" s="6">
        <v>16354</v>
      </c>
      <c r="E400" s="23">
        <f t="shared" si="30"/>
        <v>1944</v>
      </c>
      <c r="F400" s="23">
        <f t="shared" si="31"/>
        <v>10</v>
      </c>
      <c r="G400" s="23">
        <f t="shared" si="32"/>
        <v>9</v>
      </c>
      <c r="H400" s="23">
        <f t="shared" si="33"/>
        <v>1</v>
      </c>
      <c r="I400" t="str">
        <f t="shared" si="34"/>
        <v>Lunes</v>
      </c>
    </row>
    <row r="401" spans="1:9" x14ac:dyDescent="0.2">
      <c r="A401" s="6">
        <v>24654</v>
      </c>
      <c r="E401" s="23">
        <f t="shared" si="30"/>
        <v>1967</v>
      </c>
      <c r="F401" s="23">
        <f t="shared" si="31"/>
        <v>7</v>
      </c>
      <c r="G401" s="23">
        <f t="shared" si="32"/>
        <v>1</v>
      </c>
      <c r="H401" s="23">
        <f t="shared" si="33"/>
        <v>6</v>
      </c>
      <c r="I401" t="str">
        <f t="shared" si="34"/>
        <v>Sábado</v>
      </c>
    </row>
    <row r="402" spans="1:9" x14ac:dyDescent="0.2">
      <c r="A402" s="6">
        <v>16840</v>
      </c>
      <c r="E402" s="23">
        <f t="shared" si="30"/>
        <v>1946</v>
      </c>
      <c r="F402" s="23">
        <f t="shared" si="31"/>
        <v>2</v>
      </c>
      <c r="G402" s="23">
        <f t="shared" si="32"/>
        <v>7</v>
      </c>
      <c r="H402" s="23">
        <f t="shared" si="33"/>
        <v>4</v>
      </c>
      <c r="I402" t="str">
        <f t="shared" si="34"/>
        <v>Jueves</v>
      </c>
    </row>
    <row r="403" spans="1:9" x14ac:dyDescent="0.2">
      <c r="A403" s="6">
        <v>35569</v>
      </c>
      <c r="E403" s="23">
        <f t="shared" si="30"/>
        <v>1997</v>
      </c>
      <c r="F403" s="23">
        <f t="shared" si="31"/>
        <v>5</v>
      </c>
      <c r="G403" s="23">
        <f t="shared" si="32"/>
        <v>19</v>
      </c>
      <c r="H403" s="23">
        <f t="shared" si="33"/>
        <v>1</v>
      </c>
      <c r="I403" t="str">
        <f t="shared" si="34"/>
        <v>Lunes</v>
      </c>
    </row>
    <row r="404" spans="1:9" x14ac:dyDescent="0.2">
      <c r="A404" s="6">
        <v>20093</v>
      </c>
      <c r="E404" s="23">
        <f t="shared" si="30"/>
        <v>1955</v>
      </c>
      <c r="F404" s="23">
        <f t="shared" si="31"/>
        <v>1</v>
      </c>
      <c r="G404" s="23">
        <f t="shared" si="32"/>
        <v>4</v>
      </c>
      <c r="H404" s="23">
        <f t="shared" si="33"/>
        <v>2</v>
      </c>
      <c r="I404" t="str">
        <f t="shared" si="34"/>
        <v>Martes</v>
      </c>
    </row>
    <row r="405" spans="1:9" x14ac:dyDescent="0.2">
      <c r="A405" s="6">
        <v>30877</v>
      </c>
      <c r="E405" s="23">
        <f t="shared" si="30"/>
        <v>1984</v>
      </c>
      <c r="F405" s="23">
        <f t="shared" si="31"/>
        <v>7</v>
      </c>
      <c r="G405" s="23">
        <f t="shared" si="32"/>
        <v>14</v>
      </c>
      <c r="H405" s="23">
        <f t="shared" si="33"/>
        <v>6</v>
      </c>
      <c r="I405" t="str">
        <f t="shared" si="34"/>
        <v>Sábado</v>
      </c>
    </row>
    <row r="406" spans="1:9" x14ac:dyDescent="0.2">
      <c r="A406" s="6">
        <v>20449</v>
      </c>
      <c r="E406" s="23">
        <f t="shared" si="30"/>
        <v>1955</v>
      </c>
      <c r="F406" s="23">
        <f t="shared" si="31"/>
        <v>12</v>
      </c>
      <c r="G406" s="23">
        <f t="shared" si="32"/>
        <v>26</v>
      </c>
      <c r="H406" s="23">
        <f t="shared" si="33"/>
        <v>1</v>
      </c>
      <c r="I406" t="str">
        <f t="shared" si="34"/>
        <v>Lunes</v>
      </c>
    </row>
    <row r="407" spans="1:9" x14ac:dyDescent="0.2">
      <c r="A407" s="6">
        <v>3365</v>
      </c>
      <c r="E407" s="23">
        <f t="shared" si="30"/>
        <v>1909</v>
      </c>
      <c r="F407" s="23">
        <f t="shared" si="31"/>
        <v>3</v>
      </c>
      <c r="G407" s="23">
        <f t="shared" si="32"/>
        <v>18</v>
      </c>
      <c r="H407" s="23">
        <f t="shared" si="33"/>
        <v>4</v>
      </c>
      <c r="I407" t="str">
        <f t="shared" si="34"/>
        <v>Jueves</v>
      </c>
    </row>
    <row r="408" spans="1:9" x14ac:dyDescent="0.2">
      <c r="A408" s="6">
        <v>19400</v>
      </c>
      <c r="E408" s="23">
        <f t="shared" si="30"/>
        <v>1953</v>
      </c>
      <c r="F408" s="23">
        <f t="shared" si="31"/>
        <v>2</v>
      </c>
      <c r="G408" s="23">
        <f t="shared" si="32"/>
        <v>10</v>
      </c>
      <c r="H408" s="23">
        <f t="shared" si="33"/>
        <v>2</v>
      </c>
      <c r="I408" t="str">
        <f t="shared" si="34"/>
        <v>Martes</v>
      </c>
    </row>
    <row r="409" spans="1:9" x14ac:dyDescent="0.2">
      <c r="A409" s="6">
        <v>16754</v>
      </c>
      <c r="E409" s="23">
        <f t="shared" si="30"/>
        <v>1945</v>
      </c>
      <c r="F409" s="23">
        <f t="shared" si="31"/>
        <v>11</v>
      </c>
      <c r="G409" s="23">
        <f t="shared" si="32"/>
        <v>13</v>
      </c>
      <c r="H409" s="23">
        <f t="shared" si="33"/>
        <v>2</v>
      </c>
      <c r="I409" t="str">
        <f t="shared" si="34"/>
        <v>Martes</v>
      </c>
    </row>
    <row r="410" spans="1:9" x14ac:dyDescent="0.2">
      <c r="A410" s="6">
        <v>34020</v>
      </c>
      <c r="E410" s="23">
        <f t="shared" si="30"/>
        <v>1993</v>
      </c>
      <c r="F410" s="23">
        <f t="shared" si="31"/>
        <v>2</v>
      </c>
      <c r="G410" s="23">
        <f t="shared" si="32"/>
        <v>20</v>
      </c>
      <c r="H410" s="23">
        <f t="shared" si="33"/>
        <v>6</v>
      </c>
      <c r="I410" t="str">
        <f t="shared" si="34"/>
        <v>Sábado</v>
      </c>
    </row>
    <row r="411" spans="1:9" x14ac:dyDescent="0.2">
      <c r="A411" s="6">
        <v>1283</v>
      </c>
      <c r="E411" s="23">
        <f t="shared" si="30"/>
        <v>1903</v>
      </c>
      <c r="F411" s="23">
        <f t="shared" si="31"/>
        <v>7</v>
      </c>
      <c r="G411" s="23">
        <f t="shared" si="32"/>
        <v>6</v>
      </c>
      <c r="H411" s="23">
        <f t="shared" si="33"/>
        <v>1</v>
      </c>
      <c r="I411" t="str">
        <f t="shared" si="34"/>
        <v>Lunes</v>
      </c>
    </row>
    <row r="412" spans="1:9" x14ac:dyDescent="0.2">
      <c r="A412" s="6">
        <v>11430</v>
      </c>
      <c r="E412" s="23">
        <f t="shared" si="30"/>
        <v>1931</v>
      </c>
      <c r="F412" s="23">
        <f t="shared" si="31"/>
        <v>4</v>
      </c>
      <c r="G412" s="23">
        <f t="shared" si="32"/>
        <v>17</v>
      </c>
      <c r="H412" s="23">
        <f t="shared" si="33"/>
        <v>5</v>
      </c>
      <c r="I412" t="str">
        <f t="shared" si="34"/>
        <v>Viernes</v>
      </c>
    </row>
    <row r="413" spans="1:9" x14ac:dyDescent="0.2">
      <c r="A413" s="6">
        <v>29435</v>
      </c>
      <c r="E413" s="23">
        <f t="shared" si="30"/>
        <v>1980</v>
      </c>
      <c r="F413" s="23">
        <f t="shared" si="31"/>
        <v>8</v>
      </c>
      <c r="G413" s="23">
        <f t="shared" si="32"/>
        <v>2</v>
      </c>
      <c r="H413" s="23">
        <f t="shared" si="33"/>
        <v>6</v>
      </c>
      <c r="I413" t="str">
        <f t="shared" si="34"/>
        <v>Sábado</v>
      </c>
    </row>
    <row r="414" spans="1:9" x14ac:dyDescent="0.2">
      <c r="A414" s="6">
        <v>17056</v>
      </c>
      <c r="E414" s="23">
        <f t="shared" si="30"/>
        <v>1946</v>
      </c>
      <c r="F414" s="23">
        <f t="shared" si="31"/>
        <v>9</v>
      </c>
      <c r="G414" s="23">
        <f t="shared" si="32"/>
        <v>11</v>
      </c>
      <c r="H414" s="23">
        <f t="shared" si="33"/>
        <v>3</v>
      </c>
      <c r="I414" t="str">
        <f t="shared" si="34"/>
        <v>Miércoles</v>
      </c>
    </row>
    <row r="415" spans="1:9" x14ac:dyDescent="0.2">
      <c r="A415" s="6">
        <v>38129</v>
      </c>
      <c r="E415" s="23">
        <f t="shared" si="30"/>
        <v>2004</v>
      </c>
      <c r="F415" s="23">
        <f t="shared" si="31"/>
        <v>5</v>
      </c>
      <c r="G415" s="23">
        <f t="shared" si="32"/>
        <v>22</v>
      </c>
      <c r="H415" s="23">
        <f t="shared" si="33"/>
        <v>6</v>
      </c>
      <c r="I415" t="str">
        <f t="shared" si="34"/>
        <v>Sábado</v>
      </c>
    </row>
    <row r="416" spans="1:9" x14ac:dyDescent="0.2">
      <c r="A416" s="6">
        <v>3110</v>
      </c>
      <c r="E416" s="23">
        <f t="shared" si="30"/>
        <v>1908</v>
      </c>
      <c r="F416" s="23">
        <f t="shared" si="31"/>
        <v>7</v>
      </c>
      <c r="G416" s="23">
        <f t="shared" si="32"/>
        <v>6</v>
      </c>
      <c r="H416" s="23">
        <f t="shared" si="33"/>
        <v>1</v>
      </c>
      <c r="I416" t="str">
        <f t="shared" si="34"/>
        <v>Lunes</v>
      </c>
    </row>
    <row r="417" spans="1:9" x14ac:dyDescent="0.2">
      <c r="A417" s="6">
        <v>37816</v>
      </c>
      <c r="E417" s="23">
        <f t="shared" si="30"/>
        <v>2003</v>
      </c>
      <c r="F417" s="23">
        <f t="shared" si="31"/>
        <v>7</v>
      </c>
      <c r="G417" s="23">
        <f t="shared" si="32"/>
        <v>14</v>
      </c>
      <c r="H417" s="23">
        <f t="shared" si="33"/>
        <v>1</v>
      </c>
      <c r="I417" t="str">
        <f t="shared" si="34"/>
        <v>Lunes</v>
      </c>
    </row>
    <row r="418" spans="1:9" x14ac:dyDescent="0.2">
      <c r="A418" s="6">
        <v>8369</v>
      </c>
      <c r="E418" s="23">
        <f t="shared" si="30"/>
        <v>1922</v>
      </c>
      <c r="F418" s="23">
        <f t="shared" si="31"/>
        <v>11</v>
      </c>
      <c r="G418" s="23">
        <f t="shared" si="32"/>
        <v>29</v>
      </c>
      <c r="H418" s="23">
        <f t="shared" si="33"/>
        <v>3</v>
      </c>
      <c r="I418" t="str">
        <f t="shared" si="34"/>
        <v>Miércoles</v>
      </c>
    </row>
    <row r="419" spans="1:9" x14ac:dyDescent="0.2">
      <c r="A419" s="6">
        <v>1785</v>
      </c>
      <c r="E419" s="23">
        <f t="shared" si="30"/>
        <v>1904</v>
      </c>
      <c r="F419" s="23">
        <f t="shared" si="31"/>
        <v>11</v>
      </c>
      <c r="G419" s="23">
        <f t="shared" si="32"/>
        <v>19</v>
      </c>
      <c r="H419" s="23">
        <f t="shared" si="33"/>
        <v>6</v>
      </c>
      <c r="I419" t="str">
        <f t="shared" si="34"/>
        <v>Sábado</v>
      </c>
    </row>
    <row r="420" spans="1:9" x14ac:dyDescent="0.2">
      <c r="A420" s="6">
        <v>25883</v>
      </c>
      <c r="E420" s="23">
        <f t="shared" si="30"/>
        <v>1970</v>
      </c>
      <c r="F420" s="23">
        <f t="shared" si="31"/>
        <v>11</v>
      </c>
      <c r="G420" s="23">
        <f t="shared" si="32"/>
        <v>11</v>
      </c>
      <c r="H420" s="23">
        <f t="shared" si="33"/>
        <v>3</v>
      </c>
      <c r="I420" t="str">
        <f t="shared" si="34"/>
        <v>Miércoles</v>
      </c>
    </row>
    <row r="421" spans="1:9" x14ac:dyDescent="0.2">
      <c r="A421" s="6">
        <v>7738</v>
      </c>
      <c r="E421" s="23">
        <f t="shared" si="30"/>
        <v>1921</v>
      </c>
      <c r="F421" s="23">
        <f t="shared" si="31"/>
        <v>3</v>
      </c>
      <c r="G421" s="23">
        <f t="shared" si="32"/>
        <v>8</v>
      </c>
      <c r="H421" s="23">
        <f t="shared" si="33"/>
        <v>2</v>
      </c>
      <c r="I421" t="str">
        <f t="shared" si="34"/>
        <v>Martes</v>
      </c>
    </row>
    <row r="422" spans="1:9" x14ac:dyDescent="0.2">
      <c r="A422" s="6">
        <v>3583</v>
      </c>
      <c r="E422" s="23">
        <f t="shared" si="30"/>
        <v>1909</v>
      </c>
      <c r="F422" s="23">
        <f t="shared" si="31"/>
        <v>10</v>
      </c>
      <c r="G422" s="23">
        <f t="shared" si="32"/>
        <v>22</v>
      </c>
      <c r="H422" s="23">
        <f t="shared" si="33"/>
        <v>5</v>
      </c>
      <c r="I422" t="str">
        <f t="shared" si="34"/>
        <v>Viernes</v>
      </c>
    </row>
    <row r="423" spans="1:9" x14ac:dyDescent="0.2">
      <c r="A423" s="6">
        <v>5721</v>
      </c>
      <c r="E423" s="23">
        <f t="shared" si="30"/>
        <v>1915</v>
      </c>
      <c r="F423" s="23">
        <f t="shared" si="31"/>
        <v>8</v>
      </c>
      <c r="G423" s="23">
        <f t="shared" si="32"/>
        <v>30</v>
      </c>
      <c r="H423" s="23">
        <f t="shared" si="33"/>
        <v>1</v>
      </c>
      <c r="I423" t="str">
        <f t="shared" si="34"/>
        <v>Lunes</v>
      </c>
    </row>
    <row r="424" spans="1:9" x14ac:dyDescent="0.2">
      <c r="A424" s="6">
        <v>37510</v>
      </c>
      <c r="E424" s="23">
        <f t="shared" si="30"/>
        <v>2002</v>
      </c>
      <c r="F424" s="23">
        <f t="shared" si="31"/>
        <v>9</v>
      </c>
      <c r="G424" s="23">
        <f t="shared" si="32"/>
        <v>11</v>
      </c>
      <c r="H424" s="23">
        <f t="shared" si="33"/>
        <v>3</v>
      </c>
      <c r="I424" t="str">
        <f t="shared" si="34"/>
        <v>Miércoles</v>
      </c>
    </row>
    <row r="425" spans="1:9" x14ac:dyDescent="0.2">
      <c r="A425" s="6">
        <v>36329</v>
      </c>
      <c r="E425" s="23">
        <f t="shared" si="30"/>
        <v>1999</v>
      </c>
      <c r="F425" s="23">
        <f t="shared" si="31"/>
        <v>6</v>
      </c>
      <c r="G425" s="23">
        <f t="shared" si="32"/>
        <v>18</v>
      </c>
      <c r="H425" s="23">
        <f t="shared" si="33"/>
        <v>5</v>
      </c>
      <c r="I425" t="str">
        <f t="shared" si="34"/>
        <v>Viernes</v>
      </c>
    </row>
    <row r="426" spans="1:9" x14ac:dyDescent="0.2">
      <c r="A426" s="6">
        <v>2865</v>
      </c>
      <c r="E426" s="23">
        <f t="shared" si="30"/>
        <v>1907</v>
      </c>
      <c r="F426" s="23">
        <f t="shared" si="31"/>
        <v>11</v>
      </c>
      <c r="G426" s="23">
        <f t="shared" si="32"/>
        <v>4</v>
      </c>
      <c r="H426" s="23">
        <f t="shared" si="33"/>
        <v>1</v>
      </c>
      <c r="I426" t="str">
        <f t="shared" si="34"/>
        <v>Lunes</v>
      </c>
    </row>
    <row r="427" spans="1:9" x14ac:dyDescent="0.2">
      <c r="A427" s="6">
        <v>29105</v>
      </c>
      <c r="E427" s="23">
        <f t="shared" si="30"/>
        <v>1979</v>
      </c>
      <c r="F427" s="23">
        <f t="shared" si="31"/>
        <v>9</v>
      </c>
      <c r="G427" s="23">
        <f t="shared" si="32"/>
        <v>7</v>
      </c>
      <c r="H427" s="23">
        <f t="shared" si="33"/>
        <v>5</v>
      </c>
      <c r="I427" t="str">
        <f t="shared" si="34"/>
        <v>Viernes</v>
      </c>
    </row>
    <row r="428" spans="1:9" x14ac:dyDescent="0.2">
      <c r="A428" s="6">
        <v>10702</v>
      </c>
      <c r="E428" s="23">
        <f t="shared" si="30"/>
        <v>1929</v>
      </c>
      <c r="F428" s="23">
        <f t="shared" si="31"/>
        <v>4</v>
      </c>
      <c r="G428" s="23">
        <f t="shared" si="32"/>
        <v>19</v>
      </c>
      <c r="H428" s="23">
        <f t="shared" si="33"/>
        <v>5</v>
      </c>
      <c r="I428" t="str">
        <f t="shared" si="34"/>
        <v>Viernes</v>
      </c>
    </row>
    <row r="429" spans="1:9" x14ac:dyDescent="0.2">
      <c r="A429" s="6">
        <v>36583</v>
      </c>
      <c r="E429" s="23">
        <f t="shared" si="30"/>
        <v>2000</v>
      </c>
      <c r="F429" s="23">
        <f t="shared" si="31"/>
        <v>2</v>
      </c>
      <c r="G429" s="23">
        <f t="shared" si="32"/>
        <v>27</v>
      </c>
      <c r="H429" s="23">
        <f t="shared" si="33"/>
        <v>7</v>
      </c>
      <c r="I429" t="str">
        <f t="shared" si="34"/>
        <v>Domingo</v>
      </c>
    </row>
    <row r="430" spans="1:9" x14ac:dyDescent="0.2">
      <c r="A430" s="6">
        <v>16848</v>
      </c>
      <c r="E430" s="23">
        <f t="shared" si="30"/>
        <v>1946</v>
      </c>
      <c r="F430" s="23">
        <f t="shared" si="31"/>
        <v>2</v>
      </c>
      <c r="G430" s="23">
        <f t="shared" si="32"/>
        <v>15</v>
      </c>
      <c r="H430" s="23">
        <f t="shared" si="33"/>
        <v>5</v>
      </c>
      <c r="I430" t="str">
        <f t="shared" si="34"/>
        <v>Viernes</v>
      </c>
    </row>
    <row r="431" spans="1:9" x14ac:dyDescent="0.2">
      <c r="A431" s="6">
        <v>39384</v>
      </c>
      <c r="E431" s="23">
        <f t="shared" si="30"/>
        <v>2007</v>
      </c>
      <c r="F431" s="23">
        <f t="shared" si="31"/>
        <v>10</v>
      </c>
      <c r="G431" s="23">
        <f t="shared" si="32"/>
        <v>29</v>
      </c>
      <c r="H431" s="23">
        <f t="shared" si="33"/>
        <v>1</v>
      </c>
      <c r="I431" t="str">
        <f t="shared" si="34"/>
        <v>Lunes</v>
      </c>
    </row>
    <row r="432" spans="1:9" x14ac:dyDescent="0.2">
      <c r="A432" s="6">
        <v>527</v>
      </c>
      <c r="E432" s="23">
        <f t="shared" si="30"/>
        <v>1901</v>
      </c>
      <c r="F432" s="23">
        <f t="shared" si="31"/>
        <v>6</v>
      </c>
      <c r="G432" s="23">
        <f t="shared" si="32"/>
        <v>10</v>
      </c>
      <c r="H432" s="23">
        <f t="shared" si="33"/>
        <v>1</v>
      </c>
      <c r="I432" t="str">
        <f t="shared" si="34"/>
        <v>Lunes</v>
      </c>
    </row>
    <row r="433" spans="1:9" x14ac:dyDescent="0.2">
      <c r="A433" s="6">
        <v>26060</v>
      </c>
      <c r="E433" s="23">
        <f t="shared" si="30"/>
        <v>1971</v>
      </c>
      <c r="F433" s="23">
        <f t="shared" si="31"/>
        <v>5</v>
      </c>
      <c r="G433" s="23">
        <f t="shared" si="32"/>
        <v>7</v>
      </c>
      <c r="H433" s="23">
        <f t="shared" si="33"/>
        <v>5</v>
      </c>
      <c r="I433" t="str">
        <f t="shared" si="34"/>
        <v>Viernes</v>
      </c>
    </row>
    <row r="434" spans="1:9" x14ac:dyDescent="0.2">
      <c r="A434" s="6">
        <v>31060</v>
      </c>
      <c r="E434" s="23">
        <f t="shared" si="30"/>
        <v>1985</v>
      </c>
      <c r="F434" s="23">
        <f t="shared" si="31"/>
        <v>1</v>
      </c>
      <c r="G434" s="23">
        <f t="shared" si="32"/>
        <v>13</v>
      </c>
      <c r="H434" s="23">
        <f t="shared" si="33"/>
        <v>7</v>
      </c>
      <c r="I434" t="str">
        <f t="shared" si="34"/>
        <v>Domingo</v>
      </c>
    </row>
    <row r="435" spans="1:9" x14ac:dyDescent="0.2">
      <c r="A435" s="6">
        <v>12524</v>
      </c>
      <c r="E435" s="23">
        <f t="shared" si="30"/>
        <v>1934</v>
      </c>
      <c r="F435" s="23">
        <f t="shared" si="31"/>
        <v>4</v>
      </c>
      <c r="G435" s="23">
        <f t="shared" si="32"/>
        <v>15</v>
      </c>
      <c r="H435" s="23">
        <f t="shared" si="33"/>
        <v>7</v>
      </c>
      <c r="I435" t="str">
        <f t="shared" si="34"/>
        <v>Domingo</v>
      </c>
    </row>
    <row r="436" spans="1:9" x14ac:dyDescent="0.2">
      <c r="A436" s="6">
        <v>13208</v>
      </c>
      <c r="E436" s="23">
        <f t="shared" si="30"/>
        <v>1936</v>
      </c>
      <c r="F436" s="23">
        <f t="shared" si="31"/>
        <v>2</v>
      </c>
      <c r="G436" s="23">
        <f t="shared" si="32"/>
        <v>28</v>
      </c>
      <c r="H436" s="23">
        <f t="shared" si="33"/>
        <v>5</v>
      </c>
      <c r="I436" t="str">
        <f t="shared" si="34"/>
        <v>Viernes</v>
      </c>
    </row>
    <row r="437" spans="1:9" x14ac:dyDescent="0.2">
      <c r="A437" s="6">
        <v>10063</v>
      </c>
      <c r="E437" s="23">
        <f t="shared" si="30"/>
        <v>1927</v>
      </c>
      <c r="F437" s="23">
        <f t="shared" si="31"/>
        <v>7</v>
      </c>
      <c r="G437" s="23">
        <f t="shared" si="32"/>
        <v>20</v>
      </c>
      <c r="H437" s="23">
        <f t="shared" si="33"/>
        <v>3</v>
      </c>
      <c r="I437" t="str">
        <f t="shared" si="34"/>
        <v>Miércoles</v>
      </c>
    </row>
    <row r="438" spans="1:9" x14ac:dyDescent="0.2">
      <c r="A438" s="6">
        <v>5459</v>
      </c>
      <c r="E438" s="23">
        <f t="shared" si="30"/>
        <v>1914</v>
      </c>
      <c r="F438" s="23">
        <f t="shared" si="31"/>
        <v>12</v>
      </c>
      <c r="G438" s="23">
        <f t="shared" si="32"/>
        <v>11</v>
      </c>
      <c r="H438" s="23">
        <f t="shared" si="33"/>
        <v>5</v>
      </c>
      <c r="I438" t="str">
        <f t="shared" si="34"/>
        <v>Viernes</v>
      </c>
    </row>
    <row r="439" spans="1:9" x14ac:dyDescent="0.2">
      <c r="A439" s="6">
        <v>29124</v>
      </c>
      <c r="E439" s="23">
        <f t="shared" si="30"/>
        <v>1979</v>
      </c>
      <c r="F439" s="23">
        <f t="shared" si="31"/>
        <v>9</v>
      </c>
      <c r="G439" s="23">
        <f t="shared" si="32"/>
        <v>26</v>
      </c>
      <c r="H439" s="23">
        <f t="shared" si="33"/>
        <v>3</v>
      </c>
      <c r="I439" t="str">
        <f t="shared" si="34"/>
        <v>Miércoles</v>
      </c>
    </row>
    <row r="440" spans="1:9" x14ac:dyDescent="0.2">
      <c r="A440" s="6">
        <v>2923</v>
      </c>
      <c r="E440" s="23">
        <f t="shared" si="30"/>
        <v>1908</v>
      </c>
      <c r="F440" s="23">
        <f t="shared" si="31"/>
        <v>1</v>
      </c>
      <c r="G440" s="23">
        <f t="shared" si="32"/>
        <v>1</v>
      </c>
      <c r="H440" s="23">
        <f t="shared" si="33"/>
        <v>3</v>
      </c>
      <c r="I440" t="str">
        <f t="shared" si="34"/>
        <v>Miércoles</v>
      </c>
    </row>
    <row r="441" spans="1:9" x14ac:dyDescent="0.2">
      <c r="A441" s="6">
        <v>4378</v>
      </c>
      <c r="E441" s="23">
        <f t="shared" si="30"/>
        <v>1911</v>
      </c>
      <c r="F441" s="23">
        <f t="shared" si="31"/>
        <v>12</v>
      </c>
      <c r="G441" s="23">
        <f t="shared" si="32"/>
        <v>26</v>
      </c>
      <c r="H441" s="23">
        <f t="shared" si="33"/>
        <v>2</v>
      </c>
      <c r="I441" t="str">
        <f t="shared" si="34"/>
        <v>Martes</v>
      </c>
    </row>
    <row r="442" spans="1:9" x14ac:dyDescent="0.2">
      <c r="A442" s="6">
        <v>7130</v>
      </c>
      <c r="E442" s="23">
        <f t="shared" si="30"/>
        <v>1919</v>
      </c>
      <c r="F442" s="23">
        <f t="shared" si="31"/>
        <v>7</v>
      </c>
      <c r="G442" s="23">
        <f t="shared" si="32"/>
        <v>9</v>
      </c>
      <c r="H442" s="23">
        <f t="shared" si="33"/>
        <v>3</v>
      </c>
      <c r="I442" t="str">
        <f t="shared" si="34"/>
        <v>Miércoles</v>
      </c>
    </row>
    <row r="443" spans="1:9" x14ac:dyDescent="0.2">
      <c r="A443" s="6">
        <v>33511</v>
      </c>
      <c r="E443" s="23">
        <f t="shared" si="30"/>
        <v>1991</v>
      </c>
      <c r="F443" s="23">
        <f t="shared" si="31"/>
        <v>9</v>
      </c>
      <c r="G443" s="23">
        <f t="shared" si="32"/>
        <v>30</v>
      </c>
      <c r="H443" s="23">
        <f t="shared" si="33"/>
        <v>1</v>
      </c>
      <c r="I443" t="str">
        <f t="shared" si="34"/>
        <v>Lunes</v>
      </c>
    </row>
    <row r="444" spans="1:9" x14ac:dyDescent="0.2">
      <c r="A444" s="6">
        <v>7101</v>
      </c>
      <c r="E444" s="23">
        <f t="shared" si="30"/>
        <v>1919</v>
      </c>
      <c r="F444" s="23">
        <f t="shared" si="31"/>
        <v>6</v>
      </c>
      <c r="G444" s="23">
        <f t="shared" si="32"/>
        <v>10</v>
      </c>
      <c r="H444" s="23">
        <f t="shared" si="33"/>
        <v>2</v>
      </c>
      <c r="I444" t="str">
        <f t="shared" si="34"/>
        <v>Martes</v>
      </c>
    </row>
    <row r="445" spans="1:9" x14ac:dyDescent="0.2">
      <c r="A445" s="6">
        <v>29612</v>
      </c>
      <c r="E445" s="23">
        <f t="shared" si="30"/>
        <v>1981</v>
      </c>
      <c r="F445" s="23">
        <f t="shared" si="31"/>
        <v>1</v>
      </c>
      <c r="G445" s="23">
        <f t="shared" si="32"/>
        <v>26</v>
      </c>
      <c r="H445" s="23">
        <f t="shared" si="33"/>
        <v>1</v>
      </c>
      <c r="I445" t="str">
        <f t="shared" si="34"/>
        <v>Lunes</v>
      </c>
    </row>
    <row r="446" spans="1:9" x14ac:dyDescent="0.2">
      <c r="A446" s="6">
        <v>35628</v>
      </c>
      <c r="E446" s="23">
        <f t="shared" si="30"/>
        <v>1997</v>
      </c>
      <c r="F446" s="23">
        <f t="shared" si="31"/>
        <v>7</v>
      </c>
      <c r="G446" s="23">
        <f t="shared" si="32"/>
        <v>17</v>
      </c>
      <c r="H446" s="23">
        <f t="shared" si="33"/>
        <v>4</v>
      </c>
      <c r="I446" t="str">
        <f t="shared" si="34"/>
        <v>Jueves</v>
      </c>
    </row>
    <row r="447" spans="1:9" x14ac:dyDescent="0.2">
      <c r="A447" s="6">
        <v>37893</v>
      </c>
      <c r="E447" s="23">
        <f t="shared" si="30"/>
        <v>2003</v>
      </c>
      <c r="F447" s="23">
        <f t="shared" si="31"/>
        <v>9</v>
      </c>
      <c r="G447" s="23">
        <f t="shared" si="32"/>
        <v>29</v>
      </c>
      <c r="H447" s="23">
        <f t="shared" si="33"/>
        <v>1</v>
      </c>
      <c r="I447" t="str">
        <f t="shared" si="34"/>
        <v>Lunes</v>
      </c>
    </row>
    <row r="448" spans="1:9" x14ac:dyDescent="0.2">
      <c r="A448" s="6">
        <v>39016</v>
      </c>
      <c r="E448" s="23">
        <f t="shared" si="30"/>
        <v>2006</v>
      </c>
      <c r="F448" s="23">
        <f t="shared" si="31"/>
        <v>10</v>
      </c>
      <c r="G448" s="23">
        <f t="shared" si="32"/>
        <v>26</v>
      </c>
      <c r="H448" s="23">
        <f t="shared" si="33"/>
        <v>4</v>
      </c>
      <c r="I448" t="str">
        <f t="shared" si="34"/>
        <v>Jueves</v>
      </c>
    </row>
    <row r="449" spans="1:9" x14ac:dyDescent="0.2">
      <c r="A449" s="6">
        <v>33019</v>
      </c>
      <c r="E449" s="23">
        <f t="shared" si="30"/>
        <v>1990</v>
      </c>
      <c r="F449" s="23">
        <f t="shared" si="31"/>
        <v>5</v>
      </c>
      <c r="G449" s="23">
        <f t="shared" si="32"/>
        <v>26</v>
      </c>
      <c r="H449" s="23">
        <f t="shared" si="33"/>
        <v>6</v>
      </c>
      <c r="I449" t="str">
        <f t="shared" si="34"/>
        <v>Sábado</v>
      </c>
    </row>
    <row r="450" spans="1:9" x14ac:dyDescent="0.2">
      <c r="A450" s="6">
        <v>17332</v>
      </c>
      <c r="E450" s="23">
        <f t="shared" si="30"/>
        <v>1947</v>
      </c>
      <c r="F450" s="23">
        <f t="shared" si="31"/>
        <v>6</v>
      </c>
      <c r="G450" s="23">
        <f t="shared" si="32"/>
        <v>14</v>
      </c>
      <c r="H450" s="23">
        <f t="shared" si="33"/>
        <v>6</v>
      </c>
      <c r="I450" t="str">
        <f t="shared" si="34"/>
        <v>Sábado</v>
      </c>
    </row>
    <row r="451" spans="1:9" x14ac:dyDescent="0.2">
      <c r="A451" s="6">
        <v>27136</v>
      </c>
      <c r="E451" s="23">
        <f t="shared" si="30"/>
        <v>1974</v>
      </c>
      <c r="F451" s="23">
        <f t="shared" si="31"/>
        <v>4</v>
      </c>
      <c r="G451" s="23">
        <f t="shared" si="32"/>
        <v>17</v>
      </c>
      <c r="H451" s="23">
        <f t="shared" si="33"/>
        <v>3</v>
      </c>
      <c r="I451" t="str">
        <f t="shared" si="34"/>
        <v>Miércoles</v>
      </c>
    </row>
  </sheetData>
  <mergeCells count="6">
    <mergeCell ref="A5:C6"/>
    <mergeCell ref="E6:E7"/>
    <mergeCell ref="F6:F7"/>
    <mergeCell ref="G6:G7"/>
    <mergeCell ref="H6:I7"/>
    <mergeCell ref="H5: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E5" sqref="E5"/>
    </sheetView>
  </sheetViews>
  <sheetFormatPr baseColWidth="10" defaultRowHeight="12.75" x14ac:dyDescent="0.2"/>
  <sheetData>
    <row r="1" spans="1:6" ht="15" x14ac:dyDescent="0.2">
      <c r="A1" s="4" t="s">
        <v>128</v>
      </c>
    </row>
    <row r="2" spans="1:6" x14ac:dyDescent="0.2">
      <c r="A2" s="179" t="s">
        <v>83</v>
      </c>
      <c r="B2" s="179"/>
      <c r="C2" s="179"/>
      <c r="D2" s="179"/>
      <c r="E2" s="179"/>
    </row>
    <row r="4" spans="1:6" x14ac:dyDescent="0.2">
      <c r="A4" s="152" t="s">
        <v>95</v>
      </c>
      <c r="B4" s="152"/>
      <c r="C4" s="152"/>
    </row>
    <row r="5" spans="1:6" ht="15" x14ac:dyDescent="0.2">
      <c r="A5" s="152"/>
      <c r="B5" s="152"/>
      <c r="C5" s="152"/>
      <c r="E5" s="2" t="s">
        <v>1</v>
      </c>
    </row>
    <row r="6" spans="1:6" x14ac:dyDescent="0.2">
      <c r="A6" s="153" t="s">
        <v>84</v>
      </c>
      <c r="B6" s="153" t="s">
        <v>85</v>
      </c>
      <c r="C6" s="153" t="s">
        <v>86</v>
      </c>
      <c r="E6" s="153" t="s">
        <v>87</v>
      </c>
      <c r="F6" s="153" t="s">
        <v>88</v>
      </c>
    </row>
    <row r="7" spans="1:6" x14ac:dyDescent="0.2">
      <c r="A7" s="153"/>
      <c r="B7" s="153"/>
      <c r="C7" s="153"/>
      <c r="E7" s="153"/>
      <c r="F7" s="153"/>
    </row>
    <row r="8" spans="1:6" x14ac:dyDescent="0.2">
      <c r="A8" s="17" t="s">
        <v>89</v>
      </c>
      <c r="B8" s="25">
        <v>31164</v>
      </c>
      <c r="C8" s="25">
        <v>41508</v>
      </c>
      <c r="E8">
        <f>DATEDIF(B8,C8,"m")</f>
        <v>339</v>
      </c>
      <c r="F8">
        <f>DATEDIF(B8,C8,"y")</f>
        <v>28</v>
      </c>
    </row>
    <row r="9" spans="1:6" x14ac:dyDescent="0.2">
      <c r="A9" s="17" t="s">
        <v>90</v>
      </c>
      <c r="B9" s="25">
        <v>30651</v>
      </c>
      <c r="C9" s="25">
        <v>41156</v>
      </c>
      <c r="E9">
        <f>DATEDIF(B9,C9,"m")</f>
        <v>345</v>
      </c>
      <c r="F9">
        <f>DATEDIF(B9,C9,"y")</f>
        <v>28</v>
      </c>
    </row>
    <row r="10" spans="1:6" x14ac:dyDescent="0.2">
      <c r="A10" s="17" t="s">
        <v>91</v>
      </c>
      <c r="B10" s="25">
        <v>38563</v>
      </c>
      <c r="C10" s="25">
        <v>44329</v>
      </c>
      <c r="E10">
        <f>DATEDIF(B10,C10,"m")</f>
        <v>189</v>
      </c>
      <c r="F10">
        <f>DATEDIF(B10,C10,"y")</f>
        <v>15</v>
      </c>
    </row>
    <row r="11" spans="1:6" x14ac:dyDescent="0.2">
      <c r="A11" s="17" t="s">
        <v>92</v>
      </c>
      <c r="B11" s="25">
        <v>40004</v>
      </c>
      <c r="C11" s="25">
        <v>45366</v>
      </c>
      <c r="E11">
        <f>DATEDIF(B11,C11,"m")</f>
        <v>176</v>
      </c>
      <c r="F11">
        <f>DATEDIF(B11,C11,"y")</f>
        <v>14</v>
      </c>
    </row>
    <row r="12" spans="1:6" x14ac:dyDescent="0.2">
      <c r="A12" s="17" t="s">
        <v>93</v>
      </c>
      <c r="B12" s="25">
        <v>39038</v>
      </c>
      <c r="C12" s="25">
        <v>44399</v>
      </c>
      <c r="E12">
        <f>DATEDIF(B12,C12,"m")</f>
        <v>176</v>
      </c>
      <c r="F12">
        <f>DATEDIF(B12,C12,"y")</f>
        <v>14</v>
      </c>
    </row>
    <row r="28" ht="12.75" customHeight="1" x14ac:dyDescent="0.2"/>
    <row r="29" ht="12.75" customHeight="1" x14ac:dyDescent="0.2"/>
  </sheetData>
  <mergeCells count="7">
    <mergeCell ref="F6:F7"/>
    <mergeCell ref="A4:C5"/>
    <mergeCell ref="A2:E2"/>
    <mergeCell ref="A6:A7"/>
    <mergeCell ref="B6:B7"/>
    <mergeCell ref="C6:C7"/>
    <mergeCell ref="E6: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19" sqref="B19"/>
    </sheetView>
  </sheetViews>
  <sheetFormatPr baseColWidth="10" defaultRowHeight="12.75" x14ac:dyDescent="0.2"/>
  <cols>
    <col min="1" max="1" width="16.5" customWidth="1"/>
  </cols>
  <sheetData>
    <row r="1" spans="1:2" ht="15" x14ac:dyDescent="0.2">
      <c r="A1" s="4" t="s">
        <v>129</v>
      </c>
    </row>
    <row r="3" spans="1:2" x14ac:dyDescent="0.2">
      <c r="A3" s="21" t="s">
        <v>118</v>
      </c>
    </row>
    <row r="5" spans="1:2" ht="14.25" x14ac:dyDescent="0.2">
      <c r="B5" s="48" t="s">
        <v>125</v>
      </c>
    </row>
    <row r="6" spans="1:2" x14ac:dyDescent="0.2">
      <c r="B6" s="49" t="s">
        <v>25</v>
      </c>
    </row>
    <row r="7" spans="1:2" x14ac:dyDescent="0.2">
      <c r="B7" s="49" t="s">
        <v>126</v>
      </c>
    </row>
    <row r="8" spans="1:2" ht="15" x14ac:dyDescent="0.25">
      <c r="A8" s="51" t="s">
        <v>120</v>
      </c>
      <c r="B8" s="50">
        <v>0.39097222222222222</v>
      </c>
    </row>
    <row r="9" spans="1:2" ht="15" x14ac:dyDescent="0.25">
      <c r="A9" s="51" t="s">
        <v>121</v>
      </c>
      <c r="B9" s="50">
        <v>0.35416666666666669</v>
      </c>
    </row>
    <row r="10" spans="1:2" ht="15" x14ac:dyDescent="0.25">
      <c r="A10" s="51" t="s">
        <v>122</v>
      </c>
      <c r="B10" s="50">
        <v>0.30555555555555552</v>
      </c>
    </row>
    <row r="11" spans="1:2" ht="15" x14ac:dyDescent="0.25">
      <c r="A11" s="51" t="s">
        <v>123</v>
      </c>
      <c r="B11" s="50">
        <v>0.40277777777777773</v>
      </c>
    </row>
    <row r="12" spans="1:2" ht="15" x14ac:dyDescent="0.25">
      <c r="A12" s="51" t="s">
        <v>124</v>
      </c>
      <c r="B12" s="50">
        <v>0.16319444444444445</v>
      </c>
    </row>
    <row r="13" spans="1:2" ht="15" x14ac:dyDescent="0.25">
      <c r="A13" s="52" t="s">
        <v>127</v>
      </c>
      <c r="B13" s="50">
        <f>SUM(B8:B12)</f>
        <v>1.6166666666666665</v>
      </c>
    </row>
    <row r="14" spans="1:2" x14ac:dyDescent="0.2">
      <c r="A14" s="180" t="s">
        <v>119</v>
      </c>
      <c r="B14" s="182">
        <f>SUM(B13)</f>
        <v>1.6166666666666665</v>
      </c>
    </row>
    <row r="15" spans="1:2" ht="15" customHeight="1" x14ac:dyDescent="0.2">
      <c r="A15" s="181"/>
      <c r="B15" s="183"/>
    </row>
    <row r="17" spans="1:3" ht="15" x14ac:dyDescent="0.25">
      <c r="C17" s="45"/>
    </row>
    <row r="18" spans="1:3" ht="15" x14ac:dyDescent="0.25">
      <c r="A18" s="45"/>
    </row>
  </sheetData>
  <mergeCells count="2">
    <mergeCell ref="A14:A15"/>
    <mergeCell ref="B14:B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9"/>
  <sheetViews>
    <sheetView workbookViewId="0">
      <selection activeCell="H35" sqref="H35"/>
    </sheetView>
  </sheetViews>
  <sheetFormatPr baseColWidth="10" defaultRowHeight="12.75" x14ac:dyDescent="0.2"/>
  <cols>
    <col min="3" max="3" width="16.83203125" customWidth="1"/>
    <col min="5" max="5" width="16.6640625" customWidth="1"/>
  </cols>
  <sheetData>
    <row r="1" spans="1:7" ht="15" x14ac:dyDescent="0.2">
      <c r="A1" s="4" t="s">
        <v>141</v>
      </c>
    </row>
    <row r="2" spans="1:7" ht="15.75" customHeight="1" x14ac:dyDescent="0.2">
      <c r="A2" s="184" t="s">
        <v>154</v>
      </c>
      <c r="B2" s="184"/>
      <c r="C2" s="184"/>
      <c r="D2" s="184"/>
      <c r="E2" s="184"/>
    </row>
    <row r="3" spans="1:7" x14ac:dyDescent="0.2">
      <c r="A3" s="184"/>
      <c r="B3" s="184"/>
      <c r="C3" s="184"/>
      <c r="D3" s="184"/>
      <c r="E3" s="184"/>
    </row>
    <row r="4" spans="1:7" x14ac:dyDescent="0.2">
      <c r="A4" s="138" t="s">
        <v>131</v>
      </c>
      <c r="B4" s="138"/>
      <c r="C4" s="138"/>
      <c r="D4" s="55"/>
      <c r="E4" s="47"/>
      <c r="F4" s="47"/>
      <c r="G4" s="47"/>
    </row>
    <row r="5" spans="1:7" x14ac:dyDescent="0.2">
      <c r="A5" s="21" t="s">
        <v>132</v>
      </c>
      <c r="C5" s="57">
        <v>10</v>
      </c>
    </row>
    <row r="6" spans="1:7" x14ac:dyDescent="0.2">
      <c r="B6" t="s">
        <v>130</v>
      </c>
      <c r="C6" s="54">
        <f ca="1">NOW()</f>
        <v>42109.431595254631</v>
      </c>
    </row>
    <row r="7" spans="1:7" x14ac:dyDescent="0.2">
      <c r="B7" s="21" t="s">
        <v>48</v>
      </c>
      <c r="C7" s="54">
        <f ca="1">C6+TIME(C5,0,0)</f>
        <v>42109.848261921295</v>
      </c>
      <c r="E7" s="70"/>
    </row>
    <row r="8" spans="1:7" x14ac:dyDescent="0.2">
      <c r="B8" s="149" t="s">
        <v>133</v>
      </c>
      <c r="C8" s="149"/>
      <c r="E8" s="69">
        <f ca="1">NOW()</f>
        <v>42109.431595254631</v>
      </c>
    </row>
    <row r="9" spans="1:7" x14ac:dyDescent="0.2">
      <c r="E9" s="6">
        <f ca="1">TODAY()</f>
        <v>42109</v>
      </c>
    </row>
  </sheetData>
  <mergeCells count="3">
    <mergeCell ref="A4:C4"/>
    <mergeCell ref="B8:C8"/>
    <mergeCell ref="A2: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election activeCell="F16" sqref="F16"/>
    </sheetView>
  </sheetViews>
  <sheetFormatPr baseColWidth="10" defaultColWidth="10.6640625" defaultRowHeight="12.75" x14ac:dyDescent="0.2"/>
  <cols>
    <col min="2" max="2" width="9" customWidth="1"/>
    <col min="3" max="4" width="11.1640625" customWidth="1"/>
  </cols>
  <sheetData>
    <row r="1" spans="1:22" ht="15" x14ac:dyDescent="0.2">
      <c r="A1" s="4" t="s">
        <v>153</v>
      </c>
    </row>
    <row r="2" spans="1:22" ht="15.75" customHeight="1" x14ac:dyDescent="0.2">
      <c r="A2" s="148" t="s">
        <v>142</v>
      </c>
      <c r="B2" s="148"/>
      <c r="C2" s="148"/>
      <c r="D2" s="148"/>
      <c r="E2" s="148"/>
      <c r="F2" s="148"/>
    </row>
    <row r="3" spans="1:22" x14ac:dyDescent="0.2">
      <c r="A3" s="148"/>
      <c r="B3" s="148"/>
      <c r="C3" s="148"/>
      <c r="D3" s="148"/>
      <c r="E3" s="148"/>
      <c r="F3" s="148"/>
    </row>
    <row r="4" spans="1:22" x14ac:dyDescent="0.2">
      <c r="A4" s="148"/>
      <c r="B4" s="148"/>
      <c r="C4" s="148"/>
      <c r="D4" s="148"/>
      <c r="E4" s="148"/>
      <c r="F4" s="148"/>
    </row>
    <row r="5" spans="1:22" x14ac:dyDescent="0.2">
      <c r="A5" s="148"/>
      <c r="B5" s="148"/>
      <c r="C5" s="148"/>
      <c r="D5" s="148"/>
      <c r="E5" s="148"/>
      <c r="F5" s="148"/>
    </row>
    <row r="6" spans="1:22" x14ac:dyDescent="0.2">
      <c r="U6" s="20"/>
    </row>
    <row r="7" spans="1:22" ht="12.75" customHeight="1" x14ac:dyDescent="0.2">
      <c r="A7" s="119" t="s">
        <v>143</v>
      </c>
      <c r="B7" s="119"/>
      <c r="C7" s="119"/>
      <c r="D7" s="119"/>
      <c r="E7" s="119"/>
      <c r="F7" s="119"/>
      <c r="H7" s="2" t="s">
        <v>1</v>
      </c>
      <c r="U7" s="53"/>
      <c r="V7" s="33"/>
    </row>
    <row r="8" spans="1:22" ht="12.75" customHeight="1" x14ac:dyDescent="0.2">
      <c r="A8" s="119"/>
      <c r="B8" s="119"/>
      <c r="C8" s="119"/>
      <c r="D8" s="119"/>
      <c r="E8" s="119"/>
      <c r="F8" s="119"/>
      <c r="U8" s="53"/>
      <c r="V8" s="33"/>
    </row>
    <row r="9" spans="1:22" x14ac:dyDescent="0.2">
      <c r="U9" s="53"/>
      <c r="V9" s="33"/>
    </row>
    <row r="10" spans="1:22" x14ac:dyDescent="0.2">
      <c r="A10" s="186" t="s">
        <v>134</v>
      </c>
      <c r="B10" s="186"/>
      <c r="C10" s="186"/>
      <c r="D10" s="186"/>
      <c r="E10" s="186"/>
      <c r="F10" s="186"/>
      <c r="G10" s="60"/>
      <c r="H10" s="185" t="s">
        <v>134</v>
      </c>
      <c r="I10" s="185"/>
      <c r="J10" s="185"/>
      <c r="K10" s="185"/>
      <c r="L10" s="185"/>
      <c r="M10" s="185"/>
      <c r="N10" s="185"/>
      <c r="U10" s="53"/>
      <c r="V10" s="33"/>
    </row>
    <row r="11" spans="1:22" x14ac:dyDescent="0.2">
      <c r="A11" s="186"/>
      <c r="B11" s="186"/>
      <c r="C11" s="186"/>
      <c r="D11" s="186"/>
      <c r="E11" s="186"/>
      <c r="F11" s="186"/>
      <c r="G11" s="59"/>
      <c r="U11" s="53"/>
      <c r="V11" s="33"/>
    </row>
    <row r="12" spans="1:22" x14ac:dyDescent="0.2">
      <c r="A12" s="61" t="s">
        <v>135</v>
      </c>
      <c r="B12" s="62" t="s">
        <v>136</v>
      </c>
      <c r="C12" s="62" t="s">
        <v>121</v>
      </c>
      <c r="D12" s="62" t="s">
        <v>122</v>
      </c>
      <c r="E12" s="62" t="s">
        <v>123</v>
      </c>
      <c r="F12" s="62" t="s">
        <v>124</v>
      </c>
      <c r="G12" s="58"/>
      <c r="H12" s="1" t="s">
        <v>135</v>
      </c>
      <c r="I12" s="59" t="s">
        <v>136</v>
      </c>
      <c r="J12" s="59" t="s">
        <v>121</v>
      </c>
      <c r="K12" s="59" t="s">
        <v>122</v>
      </c>
      <c r="L12" s="59" t="s">
        <v>123</v>
      </c>
      <c r="M12" s="59" t="s">
        <v>124</v>
      </c>
      <c r="N12" s="59" t="s">
        <v>140</v>
      </c>
      <c r="V12" s="58"/>
    </row>
    <row r="13" spans="1:22" x14ac:dyDescent="0.2">
      <c r="A13" s="61" t="s">
        <v>125</v>
      </c>
      <c r="B13" s="63">
        <v>9.9872685185185175E-2</v>
      </c>
      <c r="C13" s="63">
        <v>0.10625</v>
      </c>
      <c r="D13" s="63">
        <v>0.10773148148148148</v>
      </c>
      <c r="E13" s="63">
        <v>9.8090277777777776E-2</v>
      </c>
      <c r="F13" s="63">
        <v>0.1052199074074074</v>
      </c>
      <c r="G13" s="58"/>
      <c r="H13" s="1" t="s">
        <v>125</v>
      </c>
      <c r="I13" s="58">
        <v>9.9872685185185175E-2</v>
      </c>
      <c r="J13" s="58">
        <v>0.10625</v>
      </c>
      <c r="K13" s="58">
        <v>0.10773148148148148</v>
      </c>
      <c r="L13" s="58">
        <v>9.8090277777777776E-2</v>
      </c>
      <c r="M13" s="58">
        <v>0.1052199074074074</v>
      </c>
      <c r="N13" s="58">
        <f>AVERAGE(I13:M13)</f>
        <v>0.10343287037037037</v>
      </c>
    </row>
    <row r="14" spans="1:22" x14ac:dyDescent="0.2">
      <c r="A14" s="61" t="s">
        <v>137</v>
      </c>
      <c r="B14" s="63">
        <v>9.1331018518518506E-2</v>
      </c>
      <c r="C14" s="63">
        <v>0.11197916666666667</v>
      </c>
      <c r="D14" s="63">
        <v>9.6041666666666678E-2</v>
      </c>
      <c r="E14" s="63">
        <v>0.10415509259259259</v>
      </c>
      <c r="F14" s="63">
        <v>0.11186342592592592</v>
      </c>
      <c r="G14" s="58"/>
      <c r="H14" s="1" t="s">
        <v>137</v>
      </c>
      <c r="I14" s="58">
        <v>9.1331018518518506E-2</v>
      </c>
      <c r="J14" s="58">
        <v>0.11197916666666667</v>
      </c>
      <c r="K14" s="58">
        <v>9.6041666666666678E-2</v>
      </c>
      <c r="L14" s="58">
        <v>0.10415509259259259</v>
      </c>
      <c r="M14" s="58">
        <v>0.11186342592592592</v>
      </c>
      <c r="N14" s="58">
        <f t="shared" ref="N14:N16" si="0">AVERAGE(I14:M14)</f>
        <v>0.10307407407407407</v>
      </c>
    </row>
    <row r="15" spans="1:22" x14ac:dyDescent="0.2">
      <c r="A15" s="61" t="s">
        <v>138</v>
      </c>
      <c r="B15" s="63">
        <v>9.0636574074074064E-2</v>
      </c>
      <c r="C15" s="63">
        <v>9.0972222222222218E-2</v>
      </c>
      <c r="D15" s="63">
        <v>0.11244212962962963</v>
      </c>
      <c r="E15" s="63">
        <v>0.1191087962962963</v>
      </c>
      <c r="F15" s="63">
        <v>0.12188657407407406</v>
      </c>
      <c r="G15" s="58"/>
      <c r="H15" s="1" t="s">
        <v>138</v>
      </c>
      <c r="I15" s="58">
        <v>9.0636574074074064E-2</v>
      </c>
      <c r="J15" s="58">
        <v>9.0972222222222218E-2</v>
      </c>
      <c r="K15" s="58">
        <v>0.11244212962962963</v>
      </c>
      <c r="L15" s="58">
        <v>0.1191087962962963</v>
      </c>
      <c r="M15" s="58">
        <v>0.12188657407407406</v>
      </c>
      <c r="N15" s="58">
        <f t="shared" si="0"/>
        <v>0.10700925925925926</v>
      </c>
    </row>
    <row r="16" spans="1:22" x14ac:dyDescent="0.2">
      <c r="A16" s="61" t="s">
        <v>139</v>
      </c>
      <c r="B16" s="63">
        <v>0.10486111111111111</v>
      </c>
      <c r="C16" s="63">
        <v>9.8182870370370365E-2</v>
      </c>
      <c r="D16" s="63">
        <v>0.10268518518518517</v>
      </c>
      <c r="E16" s="63">
        <v>9.6550925925925915E-2</v>
      </c>
      <c r="F16" s="63">
        <v>0.11216435185185185</v>
      </c>
      <c r="G16" s="58"/>
      <c r="H16" s="1" t="s">
        <v>139</v>
      </c>
      <c r="I16" s="58">
        <v>0.10486111111111111</v>
      </c>
      <c r="J16" s="58">
        <v>9.8182870370370365E-2</v>
      </c>
      <c r="K16" s="58">
        <v>0.10268518518518517</v>
      </c>
      <c r="L16" s="58">
        <v>9.6550925925925915E-2</v>
      </c>
      <c r="M16" s="58">
        <v>0.11216435185185185</v>
      </c>
      <c r="N16" s="58">
        <f t="shared" si="0"/>
        <v>0.10288888888888888</v>
      </c>
    </row>
    <row r="17" spans="1:21" x14ac:dyDescent="0.2">
      <c r="A17" s="59"/>
      <c r="B17" s="58"/>
      <c r="C17" s="58"/>
      <c r="D17" s="58"/>
      <c r="E17" s="58"/>
      <c r="F17" s="58"/>
      <c r="H17" s="59" t="s">
        <v>140</v>
      </c>
      <c r="I17" s="58">
        <f>AVERAGE(I13:I16)</f>
        <v>9.6675347222222222E-2</v>
      </c>
      <c r="J17" s="58">
        <f t="shared" ref="J17:M17" si="1">AVERAGE(J13:J16)</f>
        <v>0.10184606481481481</v>
      </c>
      <c r="K17" s="58">
        <f t="shared" si="1"/>
        <v>0.10472511574074074</v>
      </c>
      <c r="L17" s="58">
        <f t="shared" si="1"/>
        <v>0.10447627314814814</v>
      </c>
      <c r="M17" s="58">
        <f t="shared" si="1"/>
        <v>0.11278356481481482</v>
      </c>
      <c r="N17" s="58"/>
    </row>
    <row r="18" spans="1:21" x14ac:dyDescent="0.2">
      <c r="D18" s="6"/>
    </row>
    <row r="19" spans="1:21" x14ac:dyDescent="0.2">
      <c r="D19" s="6"/>
      <c r="G19" s="1"/>
      <c r="H19" s="1" t="s">
        <v>144</v>
      </c>
      <c r="I19" s="58">
        <f>MAX(I13:M16)</f>
        <v>0.12188657407407406</v>
      </c>
      <c r="J19" s="1" t="s">
        <v>145</v>
      </c>
      <c r="K19" s="58">
        <f>MIN(I13:M16)</f>
        <v>9.0636574074074064E-2</v>
      </c>
      <c r="L19" s="1" t="s">
        <v>146</v>
      </c>
      <c r="N19" s="58">
        <f>AVERAGE(I13:M16)</f>
        <v>0.10410127314814814</v>
      </c>
      <c r="U19" s="1"/>
    </row>
  </sheetData>
  <mergeCells count="4">
    <mergeCell ref="H10:N10"/>
    <mergeCell ref="A10:F11"/>
    <mergeCell ref="A2:F5"/>
    <mergeCell ref="A7: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8E4BBD310ADB419B3C5F1ACE4D113D" ma:contentTypeVersion="1" ma:contentTypeDescription="Create a new document." ma:contentTypeScope="" ma:versionID="63e1bd94a874076348984a0131457edc">
  <xsd:schema xmlns:xsd="http://www.w3.org/2001/XMLSchema" xmlns:p="http://schemas.microsoft.com/office/2006/metadata/properties" xmlns:ns2="d1607db4-bd3f-4f82-a312-bf7e283d0a6b" targetNamespace="http://schemas.microsoft.com/office/2006/metadata/properties" ma:root="true" ma:fieldsID="7c9989741aedae2f07a76d9f40ef2a18" ns2:_="">
    <xsd:import namespace="d1607db4-bd3f-4f82-a312-bf7e283d0a6b"/>
    <xsd:element name="properties">
      <xsd:complexType>
        <xsd:sequence>
          <xsd:element name="documentManagement">
            <xsd:complexType>
              <xsd:all>
                <xsd:element ref="ns2:Used_x0020_in_x0020_Chapter" minOccurs="0"/>
              </xsd:all>
            </xsd:complexType>
          </xsd:element>
        </xsd:sequence>
      </xsd:complexType>
    </xsd:element>
  </xsd:schema>
  <xsd:schema xmlns:xsd="http://www.w3.org/2001/XMLSchema" xmlns:dms="http://schemas.microsoft.com/office/2006/documentManagement/types" targetNamespace="d1607db4-bd3f-4f82-a312-bf7e283d0a6b" elementFormDefault="qualified">
    <xsd:import namespace="http://schemas.microsoft.com/office/2006/documentManagement/types"/>
    <xsd:element name="Used_x0020_in_x0020_Chapter" ma:index="8" nillable="true" ma:displayName="Used in Chapter" ma:default="1" ma:internalName="Used_x0020_in_x0020_Chapt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Used_x0020_in_x0020_Chapter xmlns="d1607db4-bd3f-4f82-a312-bf7e283d0a6b">true</Used_x0020_in_x0020_Chapter>
  </documentManagement>
</p:properties>
</file>

<file path=customXml/itemProps1.xml><?xml version="1.0" encoding="utf-8"?>
<ds:datastoreItem xmlns:ds="http://schemas.openxmlformats.org/officeDocument/2006/customXml" ds:itemID="{49061981-97FF-4298-A3E8-80E26C5B6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07db4-bd3f-4f82-a312-bf7e283d0a6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BE50123-8048-42D6-BEF4-2C775A3E8BC6}">
  <ds:schemaRefs>
    <ds:schemaRef ds:uri="http://schemas.microsoft.com/sharepoint/v3/contenttype/forms"/>
  </ds:schemaRefs>
</ds:datastoreItem>
</file>

<file path=customXml/itemProps3.xml><?xml version="1.0" encoding="utf-8"?>
<ds:datastoreItem xmlns:ds="http://schemas.openxmlformats.org/officeDocument/2006/customXml" ds:itemID="{4738C072-57E2-4522-9D6A-1A4701EE6C52}">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d1607db4-bd3f-4f82-a312-bf7e283d0a6b"/>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Ejercicios Básicos</vt:lpstr>
      <vt:lpstr>Antiguedad camion</vt:lpstr>
      <vt:lpstr>Edad empleados</vt:lpstr>
      <vt:lpstr>Preguntas cortas</vt:lpstr>
      <vt:lpstr>Demanda de Oro</vt:lpstr>
      <vt:lpstr>Amortizacion de flota</vt:lpstr>
      <vt:lpstr>Hras Semana Empleado</vt:lpstr>
      <vt:lpstr>Sumando Horas</vt:lpstr>
      <vt:lpstr>Promedio de montaje</vt:lpstr>
      <vt:lpstr>SIFECHA</vt:lpstr>
      <vt:lpstr>horas por dinero</vt:lpstr>
      <vt:lpstr>Vcto en dia habil</vt:lpstr>
      <vt:lpstr>Dias transcurridos y restantes</vt:lpstr>
      <vt:lpstr>Feriados</vt:lpstr>
      <vt:lpstr>rngSemana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dc:creator>
  <cp:lastModifiedBy>Jose Ignacio González Gómez</cp:lastModifiedBy>
  <cp:revision/>
  <dcterms:created xsi:type="dcterms:W3CDTF">2006-12-19T20:51:38Z</dcterms:created>
  <dcterms:modified xsi:type="dcterms:W3CDTF">2015-04-15T09:27:02Z</dcterms:modified>
</cp:coreProperties>
</file>